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250" windowHeight="9360" activeTab="0"/>
  </bookViews>
  <sheets>
    <sheet name="ф4" sheetId="1" r:id="rId1"/>
    <sheet name="2013факт(т.энергия из сети)" sheetId="2" r:id="rId2"/>
    <sheet name="2013факт(т.энергия с коллектор)" sheetId="3" r:id="rId3"/>
    <sheet name="2013факт  ГВС" sheetId="4" r:id="rId4"/>
  </sheets>
  <externalReferences>
    <externalReference r:id="rId7"/>
    <externalReference r:id="rId8"/>
  </externalReferences>
  <definedNames>
    <definedName name="anscount" hidden="1">1</definedName>
    <definedName name="checkCell_List02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org">'[2]Титульный'!$F$17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>P3_PROT_22,P4_PROT_22,P5_PROT_22</definedName>
    <definedName name="REESTR_ORG_RANGE">'[2]REESTR_ORG'!#REF!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unit_2_for_List02">'[2]TEHSHEET'!$T$5:$T$6</definedName>
    <definedName name="unit_for_List02">'[2]TEHSHEET'!$T$2:$T$3</definedName>
  </definedNames>
  <calcPr fullCalcOnLoad="1"/>
</workbook>
</file>

<file path=xl/sharedStrings.xml><?xml version="1.0" encoding="utf-8"?>
<sst xmlns="http://schemas.openxmlformats.org/spreadsheetml/2006/main" count="441" uniqueCount="222">
  <si>
    <t>Наименование организации</t>
  </si>
  <si>
    <t>ИНН</t>
  </si>
  <si>
    <t>КПП</t>
  </si>
  <si>
    <t>Местонахождение (адрес)</t>
  </si>
  <si>
    <t>Муниципальное унитарное предприятие "Жилкомсервис"</t>
  </si>
  <si>
    <t>624800, Свердловская область, г.Сухой Лог, переулок Фрунзе, 1а</t>
  </si>
  <si>
    <t>Показатель</t>
  </si>
  <si>
    <t>Наименование</t>
  </si>
  <si>
    <t>Количество аварий на системах теплоснабжения (единиц на км)</t>
  </si>
  <si>
    <t>Количество часов (суммарно за календарный год), 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</si>
  <si>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</si>
  <si>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  отклонения от нормативной температуры воздуха по вине регулируемой организации в жилых и нежилых отапливаемых помещениях</t>
  </si>
  <si>
    <t>2013 год (факт)</t>
  </si>
  <si>
    <t>№ п/п</t>
  </si>
  <si>
    <t>Ед.изм.</t>
  </si>
  <si>
    <t xml:space="preserve">Передача </t>
  </si>
  <si>
    <t>1.</t>
  </si>
  <si>
    <t>Расходы на энергетические ресурсы:</t>
  </si>
  <si>
    <t>тыс.руб.</t>
  </si>
  <si>
    <t>1.1.</t>
  </si>
  <si>
    <t>Топливо на технологические цели всего, в том числе по видам:</t>
  </si>
  <si>
    <t>1.1.1</t>
  </si>
  <si>
    <t>Основное топливо</t>
  </si>
  <si>
    <t>1.1.1.1</t>
  </si>
  <si>
    <t>Расход</t>
  </si>
  <si>
    <t>тыс.м3</t>
  </si>
  <si>
    <t>1.1.1.2</t>
  </si>
  <si>
    <t>цена</t>
  </si>
  <si>
    <t>руб./тыс.м3</t>
  </si>
  <si>
    <t>1.1.2</t>
  </si>
  <si>
    <t>Резервное топливо 1 (уголь)</t>
  </si>
  <si>
    <t>1.1.2.1</t>
  </si>
  <si>
    <t>тн</t>
  </si>
  <si>
    <t>1.1.2.2</t>
  </si>
  <si>
    <t>руб./тн</t>
  </si>
  <si>
    <t>1.1.3</t>
  </si>
  <si>
    <t>Резервное топливо 2</t>
  </si>
  <si>
    <t>1.1.3.1</t>
  </si>
  <si>
    <t>1.1.3.2</t>
  </si>
  <si>
    <t>1.2</t>
  </si>
  <si>
    <t>Затраты на электрическую энергию</t>
  </si>
  <si>
    <t>1.2.1</t>
  </si>
  <si>
    <t>расход</t>
  </si>
  <si>
    <t>тыс.квт.ч</t>
  </si>
  <si>
    <t>1.2.2</t>
  </si>
  <si>
    <t>руб./квт.ч</t>
  </si>
  <si>
    <t>1.3</t>
  </si>
  <si>
    <t>Вода всего, в том числе по видам:</t>
  </si>
  <si>
    <t>1.3.1</t>
  </si>
  <si>
    <t>руб./м3</t>
  </si>
  <si>
    <t>1.3.2</t>
  </si>
  <si>
    <t>1.4</t>
  </si>
  <si>
    <t>Покупная тепловая энергия</t>
  </si>
  <si>
    <t>1.4.1</t>
  </si>
  <si>
    <t>руб./Гкал</t>
  </si>
  <si>
    <t>1.4.2</t>
  </si>
  <si>
    <t>тыс.Гкал</t>
  </si>
  <si>
    <t>2.</t>
  </si>
  <si>
    <t>Операционные расходы:</t>
  </si>
  <si>
    <t>2.1.</t>
  </si>
  <si>
    <t>Расходы на ремонт основных средств</t>
  </si>
  <si>
    <t>2.2.</t>
  </si>
  <si>
    <t>Расходы на оплату труда производственных рабочих</t>
  </si>
  <si>
    <t>2.2.1.</t>
  </si>
  <si>
    <t>Среднемесячная заработная плата</t>
  </si>
  <si>
    <t>руб./мес.</t>
  </si>
  <si>
    <t>2.2.3.</t>
  </si>
  <si>
    <t>Численность персонала</t>
  </si>
  <si>
    <t>чел.</t>
  </si>
  <si>
    <t>2.3.</t>
  </si>
  <si>
    <t>Расходы на приобретение сярья и материалов</t>
  </si>
  <si>
    <t>2.4.</t>
  </si>
  <si>
    <t>Другие расходы по содержанию и эксплуатации оборудования</t>
  </si>
  <si>
    <t>2.5.</t>
  </si>
  <si>
    <t>Цеховые расходы</t>
  </si>
  <si>
    <t>2.6.</t>
  </si>
  <si>
    <t>Общехозяйственные расходы</t>
  </si>
  <si>
    <t>3.</t>
  </si>
  <si>
    <t>Неподконтрольные расходы</t>
  </si>
  <si>
    <t>3.1.</t>
  </si>
  <si>
    <t>Арендная плата</t>
  </si>
  <si>
    <t>3.2.</t>
  </si>
  <si>
    <t>Отчисления на социальные нужды</t>
  </si>
  <si>
    <t>3.3.</t>
  </si>
  <si>
    <t>Амортизационные отчисления</t>
  </si>
  <si>
    <t>3.4.</t>
  </si>
  <si>
    <t>Прочие неподконтрольные расходы</t>
  </si>
  <si>
    <t>3.5.</t>
  </si>
  <si>
    <t>Налоги</t>
  </si>
  <si>
    <t>4.</t>
  </si>
  <si>
    <t>Прибыль</t>
  </si>
  <si>
    <t>5.</t>
  </si>
  <si>
    <t>Необходимая валовая выручка</t>
  </si>
  <si>
    <t>Баланс тепловой энергии</t>
  </si>
  <si>
    <t>6.</t>
  </si>
  <si>
    <t>Отпуск энергии в сеть</t>
  </si>
  <si>
    <t>7.</t>
  </si>
  <si>
    <t>Объём технологических потерь при передаче тепловой энергии, учтённый при расчёте НВВ</t>
  </si>
  <si>
    <t>8.</t>
  </si>
  <si>
    <t>Технологические потери при передаче тепловой энергии</t>
  </si>
  <si>
    <t>%</t>
  </si>
  <si>
    <t>9.</t>
  </si>
  <si>
    <t>Полезный отпуск энергии, в том числе</t>
  </si>
  <si>
    <t>9.1.</t>
  </si>
  <si>
    <t>Собственное потребление</t>
  </si>
  <si>
    <t>9.2.</t>
  </si>
  <si>
    <t>Потребителям, финансируемым за счёт бюджетов всех уровней</t>
  </si>
  <si>
    <t>9.3.</t>
  </si>
  <si>
    <t>Жилищным организациям и населению</t>
  </si>
  <si>
    <t>9.4.</t>
  </si>
  <si>
    <t>Прочим потребителям</t>
  </si>
  <si>
    <t>Расчёт тарифов</t>
  </si>
  <si>
    <t>2014 год (факт)</t>
  </si>
  <si>
    <t xml:space="preserve">Всего </t>
  </si>
  <si>
    <t>участок КИПиА</t>
  </si>
  <si>
    <t>т/п Фабрика</t>
  </si>
  <si>
    <t>Основное топливо (газ)</t>
  </si>
  <si>
    <t>млн.м3</t>
  </si>
  <si>
    <t>тыс.тн</t>
  </si>
  <si>
    <t>Расходы на ремонт основных средств (без амортизации)</t>
  </si>
  <si>
    <t>Расходы на приобретение сырья и материалов</t>
  </si>
  <si>
    <t>Налоги (выбросы, имущество)</t>
  </si>
  <si>
    <t>с коллекторов</t>
  </si>
  <si>
    <t>из т.сети</t>
  </si>
  <si>
    <t>отпуск т.энергии с коллекторов котельных</t>
  </si>
  <si>
    <t>себестоимость 1 Гкал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</si>
  <si>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</si>
  <si>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</si>
  <si>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</si>
  <si>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</si>
  <si>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</si>
  <si>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</si>
  <si>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</si>
  <si>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</si>
  <si>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</si>
  <si>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</si>
  <si>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централизованное горячее водоснабжение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</si>
  <si>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</si>
  <si>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</si>
  <si>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используемую для горячего водоснабжения</t>
  </si>
  <si>
    <t>2.2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</si>
  <si>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</si>
  <si>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2.3</t>
  </si>
  <si>
    <t>Расходы на покупаемую холодную воду, используемую для горячего водоснабжени</t>
  </si>
  <si>
    <t>2.4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</si>
  <si>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</si>
  <si>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2.5</t>
  </si>
  <si>
    <t>Расходы  на  покупаемую  электрическую  энергию (мощность), используемую в технологическом процессе</t>
  </si>
  <si>
    <t>2.5.1</t>
  </si>
  <si>
    <t>Средневзвешенная стоимость 1 кВт.ч (с учетом мощности)</t>
  </si>
  <si>
    <t>руб</t>
  </si>
  <si>
    <t>2.5.2</t>
  </si>
  <si>
    <t>Объем приобретения электрической энергии</t>
  </si>
  <si>
    <t>тыс кВт.ч</t>
  </si>
  <si>
    <t>2.7</t>
  </si>
  <si>
    <t>Расходы на оплату труда основного производственного персонала</t>
  </si>
  <si>
    <t>2.8</t>
  </si>
  <si>
    <t>Отчисления на социальные нужды основного производственного персонала</t>
  </si>
  <si>
    <t>2.9</t>
  </si>
  <si>
    <t>Расходы на оплату труда административно-управленческого персонала</t>
  </si>
  <si>
    <t>2.10</t>
  </si>
  <si>
    <t>Отчисления на социальные нужды административно-управленческого персонала</t>
  </si>
  <si>
    <t>2.11</t>
  </si>
  <si>
    <t>Расходы на амортизацию основных производственных средств</t>
  </si>
  <si>
    <t>2.12</t>
  </si>
  <si>
    <t>Расходы на аренду имущества, используемого для осуществления регулируемого вида деятельности</t>
  </si>
  <si>
    <t>2.13</t>
  </si>
  <si>
    <t>Общепроизводственные расходы, в том числе отнесенные к ним:</t>
  </si>
  <si>
    <t>2.13.1</t>
  </si>
  <si>
    <t>Расходы на текущий ремонт</t>
  </si>
  <si>
    <t>2.13.2</t>
  </si>
  <si>
    <t>Расходы на капитальный ремонт</t>
  </si>
  <si>
    <t>2.14</t>
  </si>
  <si>
    <t>Общехозяйственные расходы, в том числе отнесенные к ним:</t>
  </si>
  <si>
    <t>2.14.1</t>
  </si>
  <si>
    <t>2.14.2</t>
  </si>
  <si>
    <t>2.15</t>
  </si>
  <si>
    <t>Расходы на капитальный и текущий ремонт основных производственных средств, в том числе:</t>
  </si>
  <si>
    <t>2.15.1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</si>
  <si>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</si>
  <si>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</si>
  <si>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2.16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</si>
  <si>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</si>
  <si>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2.16.1</t>
  </si>
  <si>
    <t>2.17</t>
  </si>
  <si>
    <t xml:space="preserve"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</t>
  </si>
  <si>
    <t>2.17.0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</si>
  <si>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</si>
  <si>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</si>
  <si>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</si>
  <si>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</si>
  <si>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</si>
  <si>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</si>
  <si>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</si>
  <si>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</si>
  <si>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</si>
  <si>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от продажи товаров и услуг по регулируемому виду деятельности (горячее водоснабжение)</t>
  </si>
  <si>
    <t>6</t>
  </si>
  <si>
    <t>Годовая бухгалтерская отчетность, включая бухгалтерский баланс и приложения к нему**</t>
  </si>
  <si>
    <t>www.goslog.ru/city/folder/page3.php</t>
  </si>
  <si>
    <t>7</t>
  </si>
  <si>
    <t>Объем покупаемой холодной воды, используемой для горячего водоснабжения</t>
  </si>
  <si>
    <t>тыс м3</t>
  </si>
  <si>
    <t>8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</si>
  <si>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</si>
  <si>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9</t>
  </si>
  <si>
    <t>Объем покупаемой тепловой энергии (мощности), используемой для горячего водоснабжения</t>
  </si>
  <si>
    <t>тыс Гкал</t>
  </si>
  <si>
    <t>10</t>
  </si>
  <si>
    <t>Объем тепловой энергии, производимой с применением собственных источников и используемой для горячего водоснабжения</t>
  </si>
  <si>
    <t>11</t>
  </si>
  <si>
    <t>Потери воды в сетях ГВС</t>
  </si>
  <si>
    <t>14</t>
  </si>
  <si>
    <t>Комментарии</t>
  </si>
  <si>
    <t>Затраты  на отпуск тепловой энергии из тепловой сети.</t>
  </si>
  <si>
    <t>МУП "Жилкомсервис"</t>
  </si>
  <si>
    <t>Производство, передача и отпуск из тепловой сети</t>
  </si>
  <si>
    <t>себестоимость  1 Гкал</t>
  </si>
  <si>
    <t>покупка тепловой энергии и воды для ГВС осуществляется у МУП "Жилкомсервис".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</si>
  <si>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</si>
  <si>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2013 год  (факт)</t>
  </si>
  <si>
    <t>Информация об основных потребительских характеристиках регулируемых товаров и услуг регулируемых организаций,  их соответствии  государственным и иным утверждённым стандартам качества за   2013 год (факт).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</si>
</sst>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00"/>
    <numFmt numFmtId="170" formatCode="#,##0.0"/>
    <numFmt numFmtId="171" formatCode="#,##0.0000"/>
    <numFmt numFmtId="172" formatCode="#,##0.00000"/>
    <numFmt numFmtId="173" formatCode="_-* #,##0.00[$€-1]_-;\-* #,##0.00[$€-1]_-;_-* &quot;-&quot;??[$€-1]_-"/>
  </numFmts>
  <fonts count="57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10"/>
      <color indexed="62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u val="single"/>
      <sz val="11"/>
      <color indexed="12"/>
      <name val="Calibri"/>
      <family val="2"/>
    </font>
    <font>
      <sz val="9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color indexed="8"/>
      <name val="Arial Cyr"/>
      <family val="2"/>
    </font>
    <font>
      <sz val="9"/>
      <color indexed="11"/>
      <name val="Tahoma"/>
      <family val="2"/>
    </font>
    <font>
      <sz val="10"/>
      <name val="Times New Roman CYR"/>
      <family val="0"/>
    </font>
    <font>
      <sz val="10"/>
      <color indexed="55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color indexed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Down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 style="double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173" fontId="31" fillId="0" borderId="0">
      <alignment/>
      <protection/>
    </xf>
    <xf numFmtId="0" fontId="3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2" fillId="16" borderId="1" applyNumberFormat="0" applyAlignment="0">
      <protection/>
    </xf>
    <xf numFmtId="0" fontId="33" fillId="0" borderId="1" applyNumberFormat="0" applyAlignment="0">
      <protection locked="0"/>
    </xf>
    <xf numFmtId="0" fontId="33" fillId="0" borderId="1" applyNumberFormat="0" applyAlignment="0">
      <protection locked="0"/>
    </xf>
    <xf numFmtId="164" fontId="34" fillId="0" borderId="0" applyFont="0" applyFill="0" applyBorder="0" applyAlignment="0" applyProtection="0"/>
    <xf numFmtId="0" fontId="35" fillId="0" borderId="0" applyFill="0" applyBorder="0" applyProtection="0">
      <alignment vertical="center"/>
    </xf>
    <xf numFmtId="0" fontId="33" fillId="8" borderId="1" applyAlignment="0">
      <protection/>
    </xf>
    <xf numFmtId="0" fontId="36" fillId="8" borderId="1" applyNumberFormat="0" applyAlignment="0">
      <protection/>
    </xf>
    <xf numFmtId="0" fontId="37" fillId="0" borderId="0" applyNumberFormat="0" applyFill="0" applyBorder="0" applyAlignment="0" applyProtection="0"/>
    <xf numFmtId="0" fontId="33" fillId="4" borderId="1" applyNumberFormat="0" applyAlignment="0">
      <protection/>
    </xf>
    <xf numFmtId="0" fontId="33" fillId="17" borderId="1" applyNumberFormat="0" applyAlignment="0">
      <protection/>
    </xf>
    <xf numFmtId="0" fontId="33" fillId="17" borderId="1" applyNumberFormat="0" applyAlignment="0"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35" fillId="0" borderId="0" applyFill="0" applyBorder="0" applyProtection="0">
      <alignment vertical="center"/>
    </xf>
    <xf numFmtId="0" fontId="35" fillId="0" borderId="0" applyFill="0" applyBorder="0" applyProtection="0">
      <alignment vertical="center"/>
    </xf>
    <xf numFmtId="0" fontId="41" fillId="18" borderId="2" applyNumberFormat="0">
      <alignment horizontal="center" vertical="center"/>
      <protection/>
    </xf>
    <xf numFmtId="49" fontId="42" fillId="19" borderId="3" applyNumberFormat="0">
      <alignment horizontal="center" vertical="center"/>
      <protection/>
    </xf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8" fillId="7" borderId="1" applyNumberFormat="0" applyAlignment="0" applyProtection="0"/>
    <xf numFmtId="0" fontId="9" fillId="17" borderId="4" applyNumberFormat="0" applyAlignment="0" applyProtection="0"/>
    <xf numFmtId="0" fontId="10" fillId="17" borderId="1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0" borderId="0" applyBorder="0">
      <alignment horizontal="center" vertical="center" wrapText="1"/>
      <protection/>
    </xf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8" applyBorder="0">
      <alignment horizontal="center" vertical="center" wrapText="1"/>
      <protection/>
    </xf>
    <xf numFmtId="4" fontId="48" fillId="24" borderId="9" applyBorder="0">
      <alignment horizontal="right"/>
      <protection/>
    </xf>
    <xf numFmtId="0" fontId="14" fillId="0" borderId="10" applyNumberFormat="0" applyFill="0" applyAlignment="0" applyProtection="0"/>
    <xf numFmtId="0" fontId="15" fillId="19" borderId="11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49" fontId="48" fillId="0" borderId="0" applyBorder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51" fillId="0" borderId="0">
      <alignment/>
      <protection/>
    </xf>
    <xf numFmtId="0" fontId="52" fillId="10" borderId="0" applyNumberFormat="0" applyBorder="0" applyAlignment="0">
      <protection/>
    </xf>
    <xf numFmtId="0" fontId="18" fillId="0" borderId="0">
      <alignment/>
      <protection/>
    </xf>
    <xf numFmtId="49" fontId="48" fillId="0" borderId="0" applyBorder="0">
      <alignment vertical="top"/>
      <protection/>
    </xf>
    <xf numFmtId="0" fontId="18" fillId="0" borderId="0">
      <alignment/>
      <protection/>
    </xf>
    <xf numFmtId="0" fontId="52" fillId="10" borderId="0" applyNumberFormat="0" applyBorder="0" applyAlignment="0">
      <protection/>
    </xf>
    <xf numFmtId="0" fontId="52" fillId="10" borderId="0" applyNumberFormat="0" applyBorder="0" applyAlignment="0">
      <protection/>
    </xf>
    <xf numFmtId="49" fontId="48" fillId="0" borderId="0" applyBorder="0">
      <alignment vertical="top"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49" fontId="48" fillId="0" borderId="0" applyBorder="0">
      <alignment vertical="top"/>
      <protection/>
    </xf>
    <xf numFmtId="0" fontId="18" fillId="0" borderId="0">
      <alignment/>
      <protection/>
    </xf>
    <xf numFmtId="49" fontId="48" fillId="10" borderId="0" applyBorder="0">
      <alignment vertical="top"/>
      <protection/>
    </xf>
    <xf numFmtId="49" fontId="48" fillId="10" borderId="0" applyBorder="0">
      <alignment vertical="top"/>
      <protection/>
    </xf>
    <xf numFmtId="0" fontId="52" fillId="10" borderId="0" applyNumberFormat="0" applyBorder="0" applyAlignment="0">
      <protection/>
    </xf>
    <xf numFmtId="0" fontId="5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5" borderId="12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13" applyNumberFormat="0" applyFill="0" applyAlignment="0" applyProtection="0"/>
    <xf numFmtId="0" fontId="31" fillId="0" borderId="0">
      <alignment/>
      <protection/>
    </xf>
    <xf numFmtId="0" fontId="2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" fontId="48" fillId="4" borderId="0" applyBorder="0">
      <alignment horizontal="right"/>
      <protection/>
    </xf>
    <xf numFmtId="4" fontId="48" fillId="4" borderId="0" applyFont="0" applyBorder="0">
      <alignment horizontal="right"/>
      <protection/>
    </xf>
    <xf numFmtId="4" fontId="48" fillId="4" borderId="0" applyBorder="0">
      <alignment horizontal="right"/>
      <protection/>
    </xf>
    <xf numFmtId="4" fontId="48" fillId="4" borderId="14" applyBorder="0">
      <alignment horizontal="right"/>
      <protection/>
    </xf>
    <xf numFmtId="0" fontId="2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 wrapText="1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5" fillId="0" borderId="0" xfId="0" applyFont="1" applyAlignment="1">
      <alignment horizontal="center"/>
    </xf>
    <xf numFmtId="0" fontId="24" fillId="0" borderId="9" xfId="129" applyFont="1" applyBorder="1" applyAlignment="1">
      <alignment horizontal="center" vertical="center" wrapText="1" shrinkToFit="1"/>
      <protection/>
    </xf>
    <xf numFmtId="0" fontId="24" fillId="0" borderId="9" xfId="129" applyFont="1" applyBorder="1" applyAlignment="1">
      <alignment horizontal="center" vertical="center" wrapText="1"/>
      <protection/>
    </xf>
    <xf numFmtId="0" fontId="25" fillId="0" borderId="9" xfId="129" applyFont="1" applyBorder="1" applyAlignment="1">
      <alignment horizontal="center" vertical="center" wrapText="1" shrinkToFit="1"/>
      <protection/>
    </xf>
    <xf numFmtId="0" fontId="26" fillId="26" borderId="9" xfId="129" applyFont="1" applyFill="1" applyBorder="1" applyAlignment="1">
      <alignment horizontal="center" vertical="center" wrapText="1" shrinkToFit="1"/>
      <protection/>
    </xf>
    <xf numFmtId="0" fontId="26" fillId="26" borderId="9" xfId="129" applyFont="1" applyFill="1" applyBorder="1" applyAlignment="1">
      <alignment horizontal="left" vertical="center" wrapText="1"/>
      <protection/>
    </xf>
    <xf numFmtId="0" fontId="26" fillId="26" borderId="9" xfId="129" applyFont="1" applyFill="1" applyBorder="1" applyAlignment="1">
      <alignment horizontal="center" vertical="center" wrapText="1"/>
      <protection/>
    </xf>
    <xf numFmtId="169" fontId="27" fillId="26" borderId="9" xfId="129" applyNumberFormat="1" applyFont="1" applyFill="1" applyBorder="1" applyAlignment="1">
      <alignment horizontal="center" vertical="center" wrapText="1" shrinkToFit="1"/>
      <protection/>
    </xf>
    <xf numFmtId="0" fontId="24" fillId="0" borderId="9" xfId="129" applyFont="1" applyBorder="1" applyAlignment="1">
      <alignment horizontal="center" vertical="center"/>
      <protection/>
    </xf>
    <xf numFmtId="0" fontId="24" fillId="0" borderId="9" xfId="129" applyFont="1" applyBorder="1" applyAlignment="1">
      <alignment vertical="center" wrapText="1"/>
      <protection/>
    </xf>
    <xf numFmtId="169" fontId="24" fillId="0" borderId="9" xfId="0" applyNumberFormat="1" applyFont="1" applyBorder="1" applyAlignment="1">
      <alignment horizontal="center" vertical="center"/>
    </xf>
    <xf numFmtId="49" fontId="24" fillId="0" borderId="9" xfId="129" applyNumberFormat="1" applyFont="1" applyBorder="1" applyAlignment="1">
      <alignment horizontal="center" vertical="top"/>
      <protection/>
    </xf>
    <xf numFmtId="169" fontId="24" fillId="0" borderId="9" xfId="0" applyNumberFormat="1" applyFont="1" applyBorder="1" applyAlignment="1">
      <alignment horizontal="center"/>
    </xf>
    <xf numFmtId="0" fontId="24" fillId="4" borderId="9" xfId="129" applyFont="1" applyFill="1" applyBorder="1" applyAlignment="1">
      <alignment vertical="center" wrapText="1"/>
      <protection/>
    </xf>
    <xf numFmtId="0" fontId="24" fillId="4" borderId="9" xfId="129" applyFont="1" applyFill="1" applyBorder="1" applyAlignment="1">
      <alignment horizontal="center" vertical="center"/>
      <protection/>
    </xf>
    <xf numFmtId="169" fontId="24" fillId="4" borderId="9" xfId="0" applyNumberFormat="1" applyFont="1" applyFill="1" applyBorder="1" applyAlignment="1">
      <alignment horizontal="center"/>
    </xf>
    <xf numFmtId="4" fontId="24" fillId="4" borderId="9" xfId="0" applyNumberFormat="1" applyFont="1" applyFill="1" applyBorder="1" applyAlignment="1">
      <alignment horizontal="center"/>
    </xf>
    <xf numFmtId="49" fontId="26" fillId="26" borderId="9" xfId="129" applyNumberFormat="1" applyFont="1" applyFill="1" applyBorder="1" applyAlignment="1">
      <alignment horizontal="center" vertical="top"/>
      <protection/>
    </xf>
    <xf numFmtId="0" fontId="26" fillId="26" borderId="9" xfId="129" applyFont="1" applyFill="1" applyBorder="1" applyAlignment="1">
      <alignment vertical="center" wrapText="1"/>
      <protection/>
    </xf>
    <xf numFmtId="0" fontId="26" fillId="26" borderId="9" xfId="129" applyFont="1" applyFill="1" applyBorder="1" applyAlignment="1">
      <alignment horizontal="center" vertical="center"/>
      <protection/>
    </xf>
    <xf numFmtId="169" fontId="26" fillId="26" borderId="9" xfId="0" applyNumberFormat="1" applyFont="1" applyFill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9" xfId="0" applyFont="1" applyBorder="1" applyAlignment="1">
      <alignment vertical="center" wrapText="1"/>
    </xf>
    <xf numFmtId="16" fontId="24" fillId="0" borderId="9" xfId="0" applyNumberFormat="1" applyFont="1" applyBorder="1" applyAlignment="1">
      <alignment horizontal="center"/>
    </xf>
    <xf numFmtId="14" fontId="24" fillId="0" borderId="9" xfId="0" applyNumberFormat="1" applyFont="1" applyBorder="1" applyAlignment="1">
      <alignment horizontal="center"/>
    </xf>
    <xf numFmtId="4" fontId="24" fillId="0" borderId="9" xfId="0" applyNumberFormat="1" applyFont="1" applyBorder="1" applyAlignment="1">
      <alignment horizontal="center" vertical="center"/>
    </xf>
    <xf numFmtId="170" fontId="24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6" fillId="26" borderId="9" xfId="0" applyFont="1" applyFill="1" applyBorder="1" applyAlignment="1">
      <alignment horizontal="center"/>
    </xf>
    <xf numFmtId="0" fontId="26" fillId="26" borderId="9" xfId="0" applyFont="1" applyFill="1" applyBorder="1" applyAlignment="1">
      <alignment vertical="center" wrapText="1"/>
    </xf>
    <xf numFmtId="169" fontId="26" fillId="26" borderId="9" xfId="0" applyNumberFormat="1" applyFont="1" applyFill="1" applyBorder="1" applyAlignment="1">
      <alignment horizontal="center" vertical="center"/>
    </xf>
    <xf numFmtId="0" fontId="26" fillId="27" borderId="9" xfId="0" applyFont="1" applyFill="1" applyBorder="1" applyAlignment="1">
      <alignment horizontal="center" vertical="center"/>
    </xf>
    <xf numFmtId="0" fontId="26" fillId="27" borderId="9" xfId="0" applyFont="1" applyFill="1" applyBorder="1" applyAlignment="1">
      <alignment vertical="center" wrapText="1"/>
    </xf>
    <xf numFmtId="169" fontId="26" fillId="27" borderId="9" xfId="0" applyNumberFormat="1" applyFont="1" applyFill="1" applyBorder="1" applyAlignment="1">
      <alignment horizontal="center" vertical="center"/>
    </xf>
    <xf numFmtId="172" fontId="26" fillId="27" borderId="9" xfId="0" applyNumberFormat="1" applyFont="1" applyFill="1" applyBorder="1" applyAlignment="1">
      <alignment horizontal="center" vertical="center"/>
    </xf>
    <xf numFmtId="0" fontId="26" fillId="7" borderId="9" xfId="0" applyFont="1" applyFill="1" applyBorder="1" applyAlignment="1">
      <alignment horizontal="center"/>
    </xf>
    <xf numFmtId="0" fontId="26" fillId="7" borderId="9" xfId="0" applyFont="1" applyFill="1" applyBorder="1" applyAlignment="1">
      <alignment vertical="center" wrapText="1"/>
    </xf>
    <xf numFmtId="169" fontId="26" fillId="7" borderId="9" xfId="0" applyNumberFormat="1" applyFont="1" applyFill="1" applyBorder="1" applyAlignment="1">
      <alignment horizontal="center"/>
    </xf>
    <xf numFmtId="10" fontId="24" fillId="0" borderId="9" xfId="0" applyNumberFormat="1" applyFont="1" applyBorder="1" applyAlignment="1">
      <alignment horizontal="center" vertical="center"/>
    </xf>
    <xf numFmtId="16" fontId="24" fillId="0" borderId="9" xfId="0" applyNumberFormat="1" applyFont="1" applyBorder="1" applyAlignment="1">
      <alignment horizontal="center" vertical="center"/>
    </xf>
    <xf numFmtId="0" fontId="24" fillId="5" borderId="9" xfId="0" applyFont="1" applyFill="1" applyBorder="1" applyAlignment="1">
      <alignment horizontal="center"/>
    </xf>
    <xf numFmtId="0" fontId="26" fillId="5" borderId="9" xfId="0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29" fillId="0" borderId="0" xfId="0" applyFont="1" applyAlignment="1">
      <alignment horizontal="center"/>
    </xf>
    <xf numFmtId="0" fontId="24" fillId="0" borderId="9" xfId="0" applyFont="1" applyBorder="1" applyAlignment="1">
      <alignment horizontal="center" vertical="center" wrapText="1"/>
    </xf>
    <xf numFmtId="169" fontId="26" fillId="26" borderId="9" xfId="129" applyNumberFormat="1" applyFont="1" applyFill="1" applyBorder="1" applyAlignment="1">
      <alignment horizontal="center" vertical="center" wrapText="1" shrinkToFit="1"/>
      <protection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4" fillId="0" borderId="9" xfId="129" applyNumberFormat="1" applyFont="1" applyBorder="1" applyAlignment="1">
      <alignment horizontal="center" vertical="center"/>
      <protection/>
    </xf>
    <xf numFmtId="172" fontId="24" fillId="0" borderId="9" xfId="0" applyNumberFormat="1" applyFont="1" applyBorder="1" applyAlignment="1">
      <alignment horizontal="center" vertical="center"/>
    </xf>
    <xf numFmtId="4" fontId="24" fillId="4" borderId="9" xfId="0" applyNumberFormat="1" applyFont="1" applyFill="1" applyBorder="1" applyAlignment="1">
      <alignment horizontal="center" vertical="center"/>
    </xf>
    <xf numFmtId="169" fontId="24" fillId="4" borderId="9" xfId="0" applyNumberFormat="1" applyFont="1" applyFill="1" applyBorder="1" applyAlignment="1">
      <alignment horizontal="center" vertical="center"/>
    </xf>
    <xf numFmtId="172" fontId="24" fillId="4" borderId="9" xfId="0" applyNumberFormat="1" applyFont="1" applyFill="1" applyBorder="1" applyAlignment="1">
      <alignment horizontal="center" vertical="center"/>
    </xf>
    <xf numFmtId="49" fontId="26" fillId="26" borderId="9" xfId="129" applyNumberFormat="1" applyFont="1" applyFill="1" applyBorder="1" applyAlignment="1">
      <alignment horizontal="center" vertical="center"/>
      <protection/>
    </xf>
    <xf numFmtId="172" fontId="26" fillId="26" borderId="9" xfId="0" applyNumberFormat="1" applyFont="1" applyFill="1" applyBorder="1" applyAlignment="1">
      <alignment horizontal="center" vertical="center"/>
    </xf>
    <xf numFmtId="14" fontId="24" fillId="0" borderId="9" xfId="0" applyNumberFormat="1" applyFont="1" applyBorder="1" applyAlignment="1">
      <alignment horizontal="center" vertical="center"/>
    </xf>
    <xf numFmtId="0" fontId="24" fillId="8" borderId="9" xfId="0" applyFont="1" applyFill="1" applyBorder="1" applyAlignment="1">
      <alignment vertical="center" wrapText="1"/>
    </xf>
    <xf numFmtId="0" fontId="24" fillId="8" borderId="9" xfId="0" applyFont="1" applyFill="1" applyBorder="1" applyAlignment="1">
      <alignment horizontal="center" vertical="center"/>
    </xf>
    <xf numFmtId="4" fontId="24" fillId="8" borderId="9" xfId="0" applyNumberFormat="1" applyFont="1" applyFill="1" applyBorder="1" applyAlignment="1">
      <alignment horizontal="center" vertical="center"/>
    </xf>
    <xf numFmtId="0" fontId="26" fillId="26" borderId="9" xfId="0" applyFont="1" applyFill="1" applyBorder="1" applyAlignment="1">
      <alignment horizontal="center" vertical="center"/>
    </xf>
    <xf numFmtId="0" fontId="29" fillId="0" borderId="9" xfId="0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/>
    </xf>
    <xf numFmtId="169" fontId="26" fillId="0" borderId="9" xfId="0" applyNumberFormat="1" applyFont="1" applyBorder="1" applyAlignment="1">
      <alignment horizontal="center" vertical="center"/>
    </xf>
    <xf numFmtId="0" fontId="26" fillId="7" borderId="9" xfId="0" applyFont="1" applyFill="1" applyBorder="1" applyAlignment="1">
      <alignment horizontal="center" vertical="center"/>
    </xf>
    <xf numFmtId="169" fontId="26" fillId="7" borderId="9" xfId="0" applyNumberFormat="1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30" fillId="0" borderId="9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4" fontId="26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4" fontId="26" fillId="0" borderId="9" xfId="0" applyNumberFormat="1" applyFont="1" applyBorder="1" applyAlignment="1">
      <alignment horizontal="center"/>
    </xf>
    <xf numFmtId="0" fontId="24" fillId="18" borderId="0" xfId="128" applyFont="1" applyFill="1" applyBorder="1" applyAlignment="1" applyProtection="1">
      <alignment vertical="center" wrapText="1"/>
      <protection/>
    </xf>
    <xf numFmtId="0" fontId="24" fillId="18" borderId="0" xfId="128" applyFont="1" applyFill="1" applyBorder="1" applyAlignment="1" applyProtection="1">
      <alignment horizontal="center" vertical="center" wrapText="1"/>
      <protection/>
    </xf>
    <xf numFmtId="0" fontId="26" fillId="18" borderId="0" xfId="128" applyFont="1" applyFill="1" applyBorder="1" applyAlignment="1" applyProtection="1">
      <alignment horizontal="center" vertical="center" wrapText="1"/>
      <protection/>
    </xf>
    <xf numFmtId="0" fontId="24" fillId="18" borderId="18" xfId="128" applyFont="1" applyFill="1" applyBorder="1" applyAlignment="1" applyProtection="1">
      <alignment horizontal="center" vertical="center" wrapText="1"/>
      <protection/>
    </xf>
    <xf numFmtId="49" fontId="54" fillId="18" borderId="19" xfId="94" applyNumberFormat="1" applyFont="1" applyFill="1" applyBorder="1" applyAlignment="1" applyProtection="1">
      <alignment horizontal="center" vertical="center" wrapText="1"/>
      <protection/>
    </xf>
    <xf numFmtId="49" fontId="54" fillId="18" borderId="20" xfId="94" applyNumberFormat="1" applyFont="1" applyFill="1" applyBorder="1" applyAlignment="1" applyProtection="1">
      <alignment horizontal="center" vertical="center" wrapText="1"/>
      <protection/>
    </xf>
    <xf numFmtId="49" fontId="54" fillId="18" borderId="21" xfId="94" applyNumberFormat="1" applyFont="1" applyFill="1" applyBorder="1" applyAlignment="1" applyProtection="1">
      <alignment horizontal="center" vertical="center" wrapText="1"/>
      <protection/>
    </xf>
    <xf numFmtId="49" fontId="24" fillId="18" borderId="12" xfId="128" applyNumberFormat="1" applyFont="1" applyFill="1" applyBorder="1" applyAlignment="1" applyProtection="1">
      <alignment horizontal="center" vertical="center" wrapText="1"/>
      <protection/>
    </xf>
    <xf numFmtId="0" fontId="24" fillId="18" borderId="18" xfId="94" applyFont="1" applyFill="1" applyBorder="1" applyAlignment="1" applyProtection="1">
      <alignment horizontal="center" vertical="center" wrapText="1"/>
      <protection/>
    </xf>
    <xf numFmtId="0" fontId="24" fillId="18" borderId="12" xfId="128" applyFont="1" applyFill="1" applyBorder="1" applyAlignment="1" applyProtection="1">
      <alignment horizontal="left" vertical="center" wrapText="1"/>
      <protection/>
    </xf>
    <xf numFmtId="0" fontId="24" fillId="18" borderId="12" xfId="128" applyFont="1" applyFill="1" applyBorder="1" applyAlignment="1" applyProtection="1">
      <alignment horizontal="center" vertical="center" wrapText="1"/>
      <protection/>
    </xf>
    <xf numFmtId="4" fontId="24" fillId="18" borderId="12" xfId="128" applyNumberFormat="1" applyFont="1" applyFill="1" applyBorder="1" applyAlignment="1" applyProtection="1">
      <alignment horizontal="right" vertical="center" wrapText="1"/>
      <protection/>
    </xf>
    <xf numFmtId="49" fontId="24" fillId="18" borderId="12" xfId="128" applyNumberFormat="1" applyFont="1" applyFill="1" applyBorder="1" applyAlignment="1" applyProtection="1">
      <alignment horizontal="left" vertical="center" wrapText="1"/>
      <protection locked="0"/>
    </xf>
    <xf numFmtId="4" fontId="24" fillId="18" borderId="12" xfId="128" applyNumberFormat="1" applyFont="1" applyFill="1" applyBorder="1" applyAlignment="1" applyProtection="1">
      <alignment horizontal="right" vertical="center" wrapText="1"/>
      <protection locked="0"/>
    </xf>
    <xf numFmtId="0" fontId="30" fillId="18" borderId="12" xfId="128" applyFont="1" applyFill="1" applyBorder="1" applyAlignment="1" applyProtection="1">
      <alignment horizontal="left" vertical="center" wrapText="1"/>
      <protection/>
    </xf>
    <xf numFmtId="171" fontId="24" fillId="18" borderId="12" xfId="128" applyNumberFormat="1" applyFont="1" applyFill="1" applyBorder="1" applyAlignment="1" applyProtection="1">
      <alignment horizontal="right" vertical="center" wrapText="1"/>
      <protection locked="0"/>
    </xf>
    <xf numFmtId="49" fontId="24" fillId="18" borderId="12" xfId="127" applyNumberFormat="1" applyFont="1" applyFill="1" applyBorder="1" applyAlignment="1" applyProtection="1">
      <alignment horizontal="center" vertical="center" wrapText="1"/>
      <protection/>
    </xf>
    <xf numFmtId="4" fontId="55" fillId="18" borderId="12" xfId="128" applyNumberFormat="1" applyFont="1" applyFill="1" applyBorder="1" applyAlignment="1" applyProtection="1">
      <alignment horizontal="left" vertical="center" wrapText="1"/>
      <protection/>
    </xf>
    <xf numFmtId="4" fontId="55" fillId="18" borderId="12" xfId="128" applyNumberFormat="1" applyFont="1" applyFill="1" applyBorder="1" applyAlignment="1" applyProtection="1">
      <alignment horizontal="right" vertical="center" wrapText="1"/>
      <protection/>
    </xf>
    <xf numFmtId="49" fontId="56" fillId="18" borderId="12" xfId="86" applyNumberFormat="1" applyFont="1" applyFill="1" applyBorder="1" applyAlignment="1" applyProtection="1">
      <alignment horizontal="left" vertical="center" wrapText="1"/>
      <protection locked="0"/>
    </xf>
    <xf numFmtId="0" fontId="24" fillId="18" borderId="12" xfId="128" applyNumberFormat="1" applyFont="1" applyFill="1" applyBorder="1" applyAlignment="1" applyProtection="1">
      <alignment horizontal="center" vertical="center" wrapText="1"/>
      <protection locked="0"/>
    </xf>
    <xf numFmtId="0" fontId="24" fillId="18" borderId="0" xfId="0" applyFont="1" applyFill="1" applyAlignment="1">
      <alignment/>
    </xf>
    <xf numFmtId="4" fontId="1" fillId="18" borderId="12" xfId="128" applyNumberFormat="1" applyFont="1" applyFill="1" applyBorder="1" applyAlignment="1" applyProtection="1">
      <alignment horizontal="right" vertical="center" wrapText="1"/>
      <protection/>
    </xf>
    <xf numFmtId="4" fontId="1" fillId="18" borderId="12" xfId="128" applyNumberFormat="1" applyFont="1" applyFill="1" applyBorder="1" applyAlignment="1" applyProtection="1">
      <alignment horizontal="right" vertical="center" wrapText="1"/>
      <protection locked="0"/>
    </xf>
    <xf numFmtId="171" fontId="1" fillId="18" borderId="12" xfId="128" applyNumberFormat="1" applyFont="1" applyFill="1" applyBorder="1" applyAlignment="1" applyProtection="1">
      <alignment horizontal="right" vertical="center" wrapText="1"/>
      <protection locked="0"/>
    </xf>
    <xf numFmtId="169" fontId="1" fillId="18" borderId="12" xfId="128" applyNumberFormat="1" applyFont="1" applyFill="1" applyBorder="1" applyAlignment="1" applyProtection="1">
      <alignment horizontal="right" vertical="center" wrapText="1"/>
      <protection locked="0"/>
    </xf>
    <xf numFmtId="49" fontId="26" fillId="18" borderId="12" xfId="128" applyNumberFormat="1" applyFont="1" applyFill="1" applyBorder="1" applyAlignment="1" applyProtection="1">
      <alignment horizontal="center" vertical="center" wrapText="1"/>
      <protection/>
    </xf>
    <xf numFmtId="49" fontId="26" fillId="18" borderId="12" xfId="128" applyNumberFormat="1" applyFont="1" applyFill="1" applyBorder="1" applyAlignment="1" applyProtection="1">
      <alignment horizontal="left" vertical="center" wrapText="1"/>
      <protection locked="0"/>
    </xf>
    <xf numFmtId="0" fontId="26" fillId="18" borderId="12" xfId="128" applyFont="1" applyFill="1" applyBorder="1" applyAlignment="1" applyProtection="1">
      <alignment horizontal="center" vertical="center" wrapText="1"/>
      <protection/>
    </xf>
    <xf numFmtId="4" fontId="5" fillId="18" borderId="12" xfId="128" applyNumberFormat="1" applyFont="1" applyFill="1" applyBorder="1" applyAlignment="1" applyProtection="1">
      <alignment horizontal="right" vertical="center" wrapText="1"/>
      <protection locked="0"/>
    </xf>
    <xf numFmtId="0" fontId="29" fillId="18" borderId="0" xfId="128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22" xfId="129" applyFont="1" applyBorder="1" applyAlignment="1">
      <alignment horizontal="center" vertical="center" wrapText="1" shrinkToFit="1"/>
      <protection/>
    </xf>
    <xf numFmtId="0" fontId="24" fillId="0" borderId="23" xfId="0" applyFont="1" applyBorder="1" applyAlignment="1">
      <alignment horizontal="center"/>
    </xf>
    <xf numFmtId="0" fontId="24" fillId="0" borderId="22" xfId="129" applyFont="1" applyBorder="1" applyAlignment="1">
      <alignment horizontal="center" vertical="center" wrapText="1"/>
      <protection/>
    </xf>
    <xf numFmtId="0" fontId="24" fillId="0" borderId="23" xfId="0" applyFont="1" applyBorder="1" applyAlignment="1">
      <alignment/>
    </xf>
    <xf numFmtId="0" fontId="29" fillId="18" borderId="24" xfId="130" applyFont="1" applyFill="1" applyBorder="1" applyAlignment="1">
      <alignment horizontal="center" vertical="center" wrapText="1"/>
      <protection/>
    </xf>
    <xf numFmtId="0" fontId="29" fillId="18" borderId="25" xfId="89" applyFont="1" applyFill="1" applyBorder="1" applyAlignment="1" applyProtection="1">
      <alignment horizontal="center" vertical="center" wrapText="1"/>
      <protection/>
    </xf>
  </cellXfs>
  <cellStyles count="13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80"/>
    <cellStyle name="Гиперссылка 4 2" xfId="81"/>
    <cellStyle name="Гиперссылка 4 2 2" xfId="82"/>
    <cellStyle name="Гиперссылка 4 3" xfId="83"/>
    <cellStyle name="Гиперссылка 4 6" xfId="84"/>
    <cellStyle name="Гиперссылка 5" xfId="85"/>
    <cellStyle name="Гиперссылка_JKH.OPEN.INFO.BALANCE.GVS(v6.0.1)" xfId="86"/>
    <cellStyle name="Currency" xfId="87"/>
    <cellStyle name="Currency [0]" xfId="88"/>
    <cellStyle name="Заголовок" xfId="89"/>
    <cellStyle name="Заголовок 1" xfId="90"/>
    <cellStyle name="Заголовок 2" xfId="91"/>
    <cellStyle name="Заголовок 3" xfId="92"/>
    <cellStyle name="Заголовок 4" xfId="93"/>
    <cellStyle name="ЗаголовокСтолбца" xfId="94"/>
    <cellStyle name="Значение" xfId="95"/>
    <cellStyle name="Итог" xfId="96"/>
    <cellStyle name="Контрольная ячейка" xfId="97"/>
    <cellStyle name="Название" xfId="98"/>
    <cellStyle name="Нейтральный" xfId="99"/>
    <cellStyle name="Обычный 10" xfId="100"/>
    <cellStyle name="Обычный 11" xfId="101"/>
    <cellStyle name="Обычный 11 3" xfId="102"/>
    <cellStyle name="Обычный 12" xfId="103"/>
    <cellStyle name="Обычный 12 2" xfId="104"/>
    <cellStyle name="Обычный 12 3" xfId="105"/>
    <cellStyle name="Обычный 12 3 2" xfId="106"/>
    <cellStyle name="Обычный 12 4" xfId="107"/>
    <cellStyle name="Обычный 14" xfId="108"/>
    <cellStyle name="Обычный 14 2" xfId="109"/>
    <cellStyle name="Обычный 16" xfId="110"/>
    <cellStyle name="Обычный 2" xfId="111"/>
    <cellStyle name="Обычный 2 10" xfId="112"/>
    <cellStyle name="Обычный 2 10 2" xfId="113"/>
    <cellStyle name="Обычный 2 14" xfId="114"/>
    <cellStyle name="Обычный 2 2" xfId="115"/>
    <cellStyle name="Обычный 2 3" xfId="116"/>
    <cellStyle name="Обычный 2 7" xfId="117"/>
    <cellStyle name="Обычный 2 8" xfId="118"/>
    <cellStyle name="Обычный 2_НВВ - сети долгосрочный (15.07) - передано на оформление 2" xfId="119"/>
    <cellStyle name="Обычный 3" xfId="120"/>
    <cellStyle name="Обычный 3 2" xfId="121"/>
    <cellStyle name="Обычный 3 3" xfId="122"/>
    <cellStyle name="Обычный 3 3 2" xfId="123"/>
    <cellStyle name="Обычный 4" xfId="124"/>
    <cellStyle name="Обычный 5" xfId="125"/>
    <cellStyle name="Обычный 9 2" xfId="126"/>
    <cellStyle name="Обычный_ЖКУ_проект3" xfId="127"/>
    <cellStyle name="Обычный_Мониторинг инвестиций" xfId="128"/>
    <cellStyle name="Обычный_Тариф по кот.№13" xfId="129"/>
    <cellStyle name="Обычный_Шаблон по источникам для Модуля Реестр (2)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Процентный 10" xfId="136"/>
    <cellStyle name="Процентный 2" xfId="137"/>
    <cellStyle name="Связанная ячейка" xfId="138"/>
    <cellStyle name="Стиль 1" xfId="139"/>
    <cellStyle name="Текст предупреждения" xfId="140"/>
    <cellStyle name="Comma" xfId="141"/>
    <cellStyle name="Comma [0]" xfId="142"/>
    <cellStyle name="Формула" xfId="143"/>
    <cellStyle name="Формула 3" xfId="144"/>
    <cellStyle name="Формула_GRES.2007.5" xfId="145"/>
    <cellStyle name="ФормулаВБ_Мониторинг инвестиций" xfId="146"/>
    <cellStyle name="Хороший" xfId="1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8;&#1072;&#1088;&#1080;&#1092;&#1099;\2015%20&#1075;&#1086;&#1076;\&#1090;&#1072;&#1088;&#1080;&#1092;%20&#1085;&#1072;%20&#1090;&#1077;&#1087;&#1083;&#1086;&#1074;&#1091;&#1102;%20&#1101;&#1085;&#1077;&#1088;&#1075;&#1080;&#1102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GVS(v6.0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главление (2)"/>
      <sheetName val="оглавление"/>
      <sheetName val="анкета"/>
      <sheetName val="2013 вода(факт)"/>
      <sheetName val="2015 вода (проект)"/>
      <sheetName val="2013 вода(факт)передача"/>
      <sheetName val="проект2015 перед."/>
      <sheetName val="баланс вода"/>
      <sheetName val="баланс передача"/>
      <sheetName val="покупка т.эн"/>
      <sheetName val="с колл-ров"/>
      <sheetName val="2013факт(РЭК)"/>
      <sheetName val="2013факт(РЭК) (из сети)"/>
      <sheetName val="2014утв.тариф"/>
      <sheetName val="2014утв.тариф (из сети)"/>
      <sheetName val="2013факт(РЭК) (2)"/>
      <sheetName val="2015 проект"/>
    </sheetNames>
    <sheetDataSet>
      <sheetData sheetId="12">
        <row r="16">
          <cell r="E16">
            <v>2630.44449</v>
          </cell>
        </row>
        <row r="17">
          <cell r="E17">
            <v>620.484</v>
          </cell>
        </row>
        <row r="19">
          <cell r="E19">
            <v>3023.7183175628675</v>
          </cell>
        </row>
        <row r="21">
          <cell r="E21">
            <v>71.48954806110459</v>
          </cell>
        </row>
        <row r="26">
          <cell r="E26">
            <v>2574.09169</v>
          </cell>
        </row>
        <row r="27">
          <cell r="E27">
            <v>3064.1277374234523</v>
          </cell>
        </row>
        <row r="29">
          <cell r="E29">
            <v>19.1</v>
          </cell>
        </row>
        <row r="32">
          <cell r="E32">
            <v>749.3266870595025</v>
          </cell>
        </row>
        <row r="33">
          <cell r="E33">
            <v>1101.6048692085496</v>
          </cell>
        </row>
        <row r="36">
          <cell r="E36">
            <v>926.5735935817447</v>
          </cell>
        </row>
        <row r="37">
          <cell r="E37">
            <v>1432.35753</v>
          </cell>
        </row>
        <row r="38">
          <cell r="E38">
            <v>19.73024</v>
          </cell>
        </row>
        <row r="39">
          <cell r="E39">
            <v>523.596</v>
          </cell>
        </row>
        <row r="56">
          <cell r="E56">
            <v>203.37683720287237</v>
          </cell>
        </row>
      </sheetData>
      <sheetData sheetId="15">
        <row r="20">
          <cell r="H20">
            <v>0.8157461809635723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17">
          <cell r="F17" t="str">
            <v>Муниципальное унитарное предприятие "Жилкомсервис", г.Сухой Лог</v>
          </cell>
        </row>
      </sheetData>
      <sheetData sheetId="14">
        <row r="2">
          <cell r="T2" t="str">
            <v>тыс кВт.ч</v>
          </cell>
        </row>
        <row r="3">
          <cell r="T3" t="str">
            <v>тыс м3</v>
          </cell>
        </row>
        <row r="5">
          <cell r="T5" t="str">
            <v>тыс Гкал</v>
          </cell>
        </row>
        <row r="6">
          <cell r="T6" t="str">
            <v>Гкал/ч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12"/>
  <sheetViews>
    <sheetView showGridLines="0" tabSelected="1" workbookViewId="0" topLeftCell="A1">
      <selection activeCell="B13" sqref="B13"/>
    </sheetView>
  </sheetViews>
  <sheetFormatPr defaultColWidth="9.140625" defaultRowHeight="12.75"/>
  <cols>
    <col min="1" max="1" width="49.140625" style="1" customWidth="1"/>
    <col min="2" max="2" width="41.57421875" style="1" customWidth="1"/>
    <col min="3" max="6" width="9.140625" style="1" customWidth="1"/>
  </cols>
  <sheetData>
    <row r="1" spans="1:2" ht="42" customHeight="1">
      <c r="A1" s="115" t="s">
        <v>221</v>
      </c>
      <c r="B1" s="115"/>
    </row>
    <row r="3" spans="1:2" ht="27" customHeight="1">
      <c r="A3" s="3" t="s">
        <v>0</v>
      </c>
      <c r="B3" s="4" t="s">
        <v>4</v>
      </c>
    </row>
    <row r="4" spans="1:2" ht="27" customHeight="1">
      <c r="A4" s="3" t="s">
        <v>1</v>
      </c>
      <c r="B4" s="4">
        <v>6633008093</v>
      </c>
    </row>
    <row r="5" spans="1:2" ht="27" customHeight="1">
      <c r="A5" s="3" t="s">
        <v>2</v>
      </c>
      <c r="B5" s="4">
        <v>663301001</v>
      </c>
    </row>
    <row r="6" spans="1:2" ht="27" customHeight="1">
      <c r="A6" s="3" t="s">
        <v>3</v>
      </c>
      <c r="B6" s="4" t="s">
        <v>5</v>
      </c>
    </row>
    <row r="8" spans="1:2" ht="15">
      <c r="A8" s="5" t="s">
        <v>7</v>
      </c>
      <c r="B8" s="5" t="s">
        <v>6</v>
      </c>
    </row>
    <row r="9" spans="1:2" ht="30">
      <c r="A9" s="2" t="s">
        <v>8</v>
      </c>
      <c r="B9" s="5">
        <v>0</v>
      </c>
    </row>
    <row r="10" spans="1:2" ht="45">
      <c r="A10" s="2" t="s">
        <v>9</v>
      </c>
      <c r="B10" s="5">
        <v>0</v>
      </c>
    </row>
    <row r="11" spans="1:2" ht="30">
      <c r="A11" s="2" t="s">
        <v>10</v>
      </c>
      <c r="B11" s="5">
        <v>0</v>
      </c>
    </row>
    <row r="12" spans="1:2" ht="60">
      <c r="A12" s="2" t="s">
        <v>11</v>
      </c>
      <c r="B12" s="6">
        <v>0</v>
      </c>
    </row>
  </sheetData>
  <mergeCells count="1">
    <mergeCell ref="A1:B1"/>
  </mergeCells>
  <printOptions/>
  <pageMargins left="0.75" right="0.32" top="0.39" bottom="1" header="0.2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147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6.57421875" style="7" customWidth="1"/>
    <col min="2" max="2" width="35.57421875" style="8" customWidth="1"/>
    <col min="3" max="3" width="10.57421875" style="7" customWidth="1"/>
    <col min="4" max="4" width="16.7109375" style="7" customWidth="1"/>
    <col min="5" max="18" width="9.140625" style="8" customWidth="1"/>
  </cols>
  <sheetData>
    <row r="1" ht="14.25">
      <c r="C1" s="9" t="s">
        <v>214</v>
      </c>
    </row>
    <row r="2" ht="15.75">
      <c r="C2" s="53" t="s">
        <v>215</v>
      </c>
    </row>
    <row r="3" ht="14.25">
      <c r="C3" s="9" t="s">
        <v>12</v>
      </c>
    </row>
    <row r="5" spans="1:4" ht="42.75" customHeight="1" thickBot="1">
      <c r="A5" s="10" t="s">
        <v>13</v>
      </c>
      <c r="B5" s="92" t="s">
        <v>126</v>
      </c>
      <c r="C5" s="11" t="s">
        <v>14</v>
      </c>
      <c r="D5" s="12" t="s">
        <v>216</v>
      </c>
    </row>
    <row r="6" spans="1:4" ht="14.25" customHeight="1" thickTop="1">
      <c r="A6" s="13" t="s">
        <v>16</v>
      </c>
      <c r="B6" s="14" t="s">
        <v>17</v>
      </c>
      <c r="C6" s="15" t="s">
        <v>18</v>
      </c>
      <c r="D6" s="16">
        <f>D7+D17+D20+D23</f>
        <v>237049.74880756286</v>
      </c>
    </row>
    <row r="7" spans="1:4" ht="23.25" customHeight="1">
      <c r="A7" s="17" t="s">
        <v>19</v>
      </c>
      <c r="B7" s="18" t="s">
        <v>20</v>
      </c>
      <c r="C7" s="17" t="s">
        <v>18</v>
      </c>
      <c r="D7" s="19">
        <f>D8+D11+D14</f>
        <v>0</v>
      </c>
    </row>
    <row r="8" spans="1:4" ht="12.75">
      <c r="A8" s="20" t="s">
        <v>21</v>
      </c>
      <c r="B8" s="18" t="s">
        <v>22</v>
      </c>
      <c r="C8" s="17" t="s">
        <v>18</v>
      </c>
      <c r="D8" s="21"/>
    </row>
    <row r="9" spans="1:4" ht="12.75">
      <c r="A9" s="20" t="s">
        <v>23</v>
      </c>
      <c r="B9" s="18" t="s">
        <v>24</v>
      </c>
      <c r="C9" s="17" t="s">
        <v>25</v>
      </c>
      <c r="D9" s="21"/>
    </row>
    <row r="10" spans="1:4" ht="12.75">
      <c r="A10" s="20" t="s">
        <v>26</v>
      </c>
      <c r="B10" s="18" t="s">
        <v>27</v>
      </c>
      <c r="C10" s="17" t="s">
        <v>28</v>
      </c>
      <c r="D10" s="21"/>
    </row>
    <row r="11" spans="1:4" ht="15" customHeight="1">
      <c r="A11" s="20" t="s">
        <v>29</v>
      </c>
      <c r="B11" s="18" t="s">
        <v>30</v>
      </c>
      <c r="C11" s="17" t="s">
        <v>18</v>
      </c>
      <c r="D11" s="21"/>
    </row>
    <row r="12" spans="1:4" ht="12.75">
      <c r="A12" s="20" t="s">
        <v>31</v>
      </c>
      <c r="B12" s="18" t="s">
        <v>24</v>
      </c>
      <c r="C12" s="17" t="s">
        <v>32</v>
      </c>
      <c r="D12" s="21"/>
    </row>
    <row r="13" spans="1:4" ht="12.75">
      <c r="A13" s="20" t="s">
        <v>33</v>
      </c>
      <c r="B13" s="18" t="s">
        <v>27</v>
      </c>
      <c r="C13" s="17" t="s">
        <v>34</v>
      </c>
      <c r="D13" s="21"/>
    </row>
    <row r="14" spans="1:4" ht="13.5" customHeight="1">
      <c r="A14" s="20" t="s">
        <v>35</v>
      </c>
      <c r="B14" s="18" t="s">
        <v>36</v>
      </c>
      <c r="C14" s="17" t="s">
        <v>18</v>
      </c>
      <c r="D14" s="21"/>
    </row>
    <row r="15" spans="1:4" ht="12.75">
      <c r="A15" s="20" t="s">
        <v>37</v>
      </c>
      <c r="B15" s="18" t="s">
        <v>24</v>
      </c>
      <c r="C15" s="17"/>
      <c r="D15" s="21"/>
    </row>
    <row r="16" spans="1:4" ht="12.75">
      <c r="A16" s="20" t="s">
        <v>38</v>
      </c>
      <c r="B16" s="18" t="s">
        <v>27</v>
      </c>
      <c r="C16" s="17"/>
      <c r="D16" s="21"/>
    </row>
    <row r="17" spans="1:4" ht="12.75">
      <c r="A17" s="20" t="s">
        <v>39</v>
      </c>
      <c r="B17" s="18" t="s">
        <v>40</v>
      </c>
      <c r="C17" s="17" t="s">
        <v>18</v>
      </c>
      <c r="D17" s="19">
        <f>'[1]2013факт(РЭК)'!E16</f>
        <v>2630.44449</v>
      </c>
    </row>
    <row r="18" spans="1:4" ht="12.75">
      <c r="A18" s="20" t="s">
        <v>41</v>
      </c>
      <c r="B18" s="18" t="s">
        <v>42</v>
      </c>
      <c r="C18" s="17" t="s">
        <v>43</v>
      </c>
      <c r="D18" s="21">
        <f>'[1]2013факт(РЭК)'!E17</f>
        <v>620.484</v>
      </c>
    </row>
    <row r="19" spans="1:4" ht="12.75">
      <c r="A19" s="20" t="s">
        <v>44</v>
      </c>
      <c r="B19" s="22" t="s">
        <v>27</v>
      </c>
      <c r="C19" s="23" t="s">
        <v>45</v>
      </c>
      <c r="D19" s="24">
        <f>D17/D18</f>
        <v>4.239342980640918</v>
      </c>
    </row>
    <row r="20" spans="1:4" ht="12.75">
      <c r="A20" s="20" t="s">
        <v>46</v>
      </c>
      <c r="B20" s="18" t="s">
        <v>47</v>
      </c>
      <c r="C20" s="17" t="s">
        <v>18</v>
      </c>
      <c r="D20" s="21">
        <f>'[1]2013факт(РЭК)'!E19</f>
        <v>3023.7183175628675</v>
      </c>
    </row>
    <row r="21" spans="1:4" ht="12.75">
      <c r="A21" s="20" t="s">
        <v>48</v>
      </c>
      <c r="B21" s="22" t="s">
        <v>27</v>
      </c>
      <c r="C21" s="23" t="s">
        <v>49</v>
      </c>
      <c r="D21" s="24">
        <f>D20/D22</f>
        <v>42.295949541860175</v>
      </c>
    </row>
    <row r="22" spans="1:4" ht="12.75">
      <c r="A22" s="20" t="s">
        <v>50</v>
      </c>
      <c r="B22" s="18" t="s">
        <v>42</v>
      </c>
      <c r="C22" s="17" t="s">
        <v>25</v>
      </c>
      <c r="D22" s="21">
        <f>'[1]2013факт(РЭК)'!E21</f>
        <v>71.48954806110459</v>
      </c>
    </row>
    <row r="23" spans="1:4" ht="12.75">
      <c r="A23" s="20" t="s">
        <v>51</v>
      </c>
      <c r="B23" s="18" t="s">
        <v>52</v>
      </c>
      <c r="C23" s="17" t="s">
        <v>18</v>
      </c>
      <c r="D23" s="21">
        <v>231395.586</v>
      </c>
    </row>
    <row r="24" spans="1:4" ht="12.75">
      <c r="A24" s="20" t="s">
        <v>53</v>
      </c>
      <c r="B24" s="22" t="s">
        <v>27</v>
      </c>
      <c r="C24" s="23" t="s">
        <v>54</v>
      </c>
      <c r="D24" s="25">
        <f>'[1]2013факт(РЭК)'!E56</f>
        <v>203.37683720287237</v>
      </c>
    </row>
    <row r="25" spans="1:4" ht="12.75">
      <c r="A25" s="20" t="s">
        <v>55</v>
      </c>
      <c r="B25" s="18" t="s">
        <v>42</v>
      </c>
      <c r="C25" s="17" t="s">
        <v>56</v>
      </c>
      <c r="D25" s="21">
        <v>274.255</v>
      </c>
    </row>
    <row r="26" spans="1:4" ht="12.75">
      <c r="A26" s="26" t="s">
        <v>57</v>
      </c>
      <c r="B26" s="27" t="s">
        <v>58</v>
      </c>
      <c r="C26" s="28" t="s">
        <v>18</v>
      </c>
      <c r="D26" s="29">
        <f>D27+D28+D31+D32+D33+D34</f>
        <v>7489.150983691505</v>
      </c>
    </row>
    <row r="27" spans="1:4" ht="15.75" customHeight="1">
      <c r="A27" s="30" t="s">
        <v>59</v>
      </c>
      <c r="B27" s="31" t="s">
        <v>60</v>
      </c>
      <c r="C27" s="30" t="s">
        <v>18</v>
      </c>
      <c r="D27" s="19">
        <f>'[1]2013факт(РЭК)'!E26</f>
        <v>2574.09169</v>
      </c>
    </row>
    <row r="28" spans="1:4" ht="22.5">
      <c r="A28" s="32" t="s">
        <v>61</v>
      </c>
      <c r="B28" s="52" t="s">
        <v>62</v>
      </c>
      <c r="C28" s="30" t="s">
        <v>18</v>
      </c>
      <c r="D28" s="19">
        <f>'[1]2013факт(РЭК)'!E27</f>
        <v>3064.1277374234523</v>
      </c>
    </row>
    <row r="29" spans="1:4" ht="12.75">
      <c r="A29" s="33" t="s">
        <v>63</v>
      </c>
      <c r="B29" s="31" t="s">
        <v>64</v>
      </c>
      <c r="C29" s="30" t="s">
        <v>65</v>
      </c>
      <c r="D29" s="34">
        <f>D28/D30*1000/12</f>
        <v>13368.794665896387</v>
      </c>
    </row>
    <row r="30" spans="1:4" ht="12.75">
      <c r="A30" s="30" t="s">
        <v>66</v>
      </c>
      <c r="B30" s="31" t="s">
        <v>67</v>
      </c>
      <c r="C30" s="30" t="s">
        <v>68</v>
      </c>
      <c r="D30" s="35">
        <f>'[1]2013факт(РЭК)'!E29</f>
        <v>19.1</v>
      </c>
    </row>
    <row r="31" spans="1:4" ht="12.75">
      <c r="A31" s="36" t="s">
        <v>69</v>
      </c>
      <c r="B31" s="79" t="s">
        <v>70</v>
      </c>
      <c r="C31" s="36" t="s">
        <v>18</v>
      </c>
      <c r="D31" s="19"/>
    </row>
    <row r="32" spans="1:4" ht="24">
      <c r="A32" s="36" t="s">
        <v>71</v>
      </c>
      <c r="B32" s="79" t="s">
        <v>72</v>
      </c>
      <c r="C32" s="36" t="s">
        <v>18</v>
      </c>
      <c r="D32" s="19"/>
    </row>
    <row r="33" spans="1:4" ht="12.75">
      <c r="A33" s="30" t="s">
        <v>73</v>
      </c>
      <c r="B33" s="31" t="s">
        <v>74</v>
      </c>
      <c r="C33" s="30" t="s">
        <v>18</v>
      </c>
      <c r="D33" s="19">
        <f>'[1]2013факт(РЭК)'!E32</f>
        <v>749.3266870595025</v>
      </c>
    </row>
    <row r="34" spans="1:4" ht="12.75">
      <c r="A34" s="30" t="s">
        <v>75</v>
      </c>
      <c r="B34" s="31" t="s">
        <v>76</v>
      </c>
      <c r="C34" s="30" t="s">
        <v>18</v>
      </c>
      <c r="D34" s="19">
        <f>'[1]2013факт(РЭК)'!E33</f>
        <v>1101.6048692085496</v>
      </c>
    </row>
    <row r="35" spans="1:4" ht="12.75">
      <c r="A35" s="37" t="s">
        <v>77</v>
      </c>
      <c r="B35" s="38" t="s">
        <v>78</v>
      </c>
      <c r="C35" s="37" t="s">
        <v>18</v>
      </c>
      <c r="D35" s="39">
        <f>SUM(D36:D40)</f>
        <v>2902.257363581745</v>
      </c>
    </row>
    <row r="36" spans="1:4" ht="12.75">
      <c r="A36" s="32" t="s">
        <v>79</v>
      </c>
      <c r="B36" s="31" t="s">
        <v>80</v>
      </c>
      <c r="C36" s="30" t="s">
        <v>18</v>
      </c>
      <c r="D36" s="19"/>
    </row>
    <row r="37" spans="1:4" ht="12.75">
      <c r="A37" s="30" t="s">
        <v>81</v>
      </c>
      <c r="B37" s="31" t="s">
        <v>82</v>
      </c>
      <c r="C37" s="30" t="s">
        <v>18</v>
      </c>
      <c r="D37" s="19">
        <f>'[1]2013факт(РЭК)'!E36</f>
        <v>926.5735935817447</v>
      </c>
    </row>
    <row r="38" spans="1:4" ht="12.75">
      <c r="A38" s="30" t="s">
        <v>83</v>
      </c>
      <c r="B38" s="31" t="s">
        <v>84</v>
      </c>
      <c r="C38" s="30" t="s">
        <v>18</v>
      </c>
      <c r="D38" s="19">
        <f>'[1]2013факт(РЭК)'!E37</f>
        <v>1432.35753</v>
      </c>
    </row>
    <row r="39" spans="1:4" ht="12.75">
      <c r="A39" s="30" t="s">
        <v>85</v>
      </c>
      <c r="B39" s="31" t="s">
        <v>86</v>
      </c>
      <c r="C39" s="30" t="s">
        <v>18</v>
      </c>
      <c r="D39" s="19">
        <f>'[1]2013факт(РЭК)'!E38</f>
        <v>19.73024</v>
      </c>
    </row>
    <row r="40" spans="1:4" ht="12.75">
      <c r="A40" s="30" t="s">
        <v>87</v>
      </c>
      <c r="B40" s="31" t="s">
        <v>88</v>
      </c>
      <c r="C40" s="30" t="s">
        <v>18</v>
      </c>
      <c r="D40" s="19">
        <f>'[1]2013факт(РЭК)'!E39</f>
        <v>523.596</v>
      </c>
    </row>
    <row r="41" spans="1:4" ht="12.75">
      <c r="A41" s="37" t="s">
        <v>89</v>
      </c>
      <c r="B41" s="38" t="s">
        <v>90</v>
      </c>
      <c r="C41" s="37" t="s">
        <v>18</v>
      </c>
      <c r="D41" s="39"/>
    </row>
    <row r="42" spans="1:4" ht="17.25" customHeight="1">
      <c r="A42" s="40" t="s">
        <v>91</v>
      </c>
      <c r="B42" s="41" t="s">
        <v>92</v>
      </c>
      <c r="C42" s="40" t="s">
        <v>18</v>
      </c>
      <c r="D42" s="42">
        <f>D6+D26+D35+D41</f>
        <v>247441.1571548361</v>
      </c>
    </row>
    <row r="43" spans="1:4" ht="6.75" customHeight="1">
      <c r="A43" s="30"/>
      <c r="B43" s="31"/>
      <c r="C43" s="30"/>
      <c r="D43" s="21"/>
    </row>
    <row r="44" spans="1:4" ht="12.75">
      <c r="A44" s="44"/>
      <c r="B44" s="45" t="s">
        <v>93</v>
      </c>
      <c r="C44" s="44"/>
      <c r="D44" s="46"/>
    </row>
    <row r="45" spans="1:4" ht="18.75" customHeight="1">
      <c r="A45" s="30" t="s">
        <v>94</v>
      </c>
      <c r="B45" s="31" t="s">
        <v>95</v>
      </c>
      <c r="C45" s="30" t="s">
        <v>56</v>
      </c>
      <c r="D45" s="19">
        <v>274.255</v>
      </c>
    </row>
    <row r="46" spans="1:4" ht="22.5" customHeight="1">
      <c r="A46" s="36" t="s">
        <v>96</v>
      </c>
      <c r="B46" s="52" t="s">
        <v>97</v>
      </c>
      <c r="C46" s="36" t="s">
        <v>56</v>
      </c>
      <c r="D46" s="19">
        <f>D45-D48</f>
        <v>31.03</v>
      </c>
    </row>
    <row r="47" spans="1:4" ht="25.5">
      <c r="A47" s="36" t="s">
        <v>98</v>
      </c>
      <c r="B47" s="31" t="s">
        <v>99</v>
      </c>
      <c r="C47" s="36" t="s">
        <v>100</v>
      </c>
      <c r="D47" s="47">
        <f>D46/D48</f>
        <v>0.1275773460787337</v>
      </c>
    </row>
    <row r="48" spans="1:4" ht="16.5" customHeight="1">
      <c r="A48" s="36" t="s">
        <v>101</v>
      </c>
      <c r="B48" s="31" t="s">
        <v>102</v>
      </c>
      <c r="C48" s="36" t="s">
        <v>56</v>
      </c>
      <c r="D48" s="19">
        <f>SUM(D49:D52)</f>
        <v>243.225</v>
      </c>
    </row>
    <row r="49" spans="1:4" ht="14.25" customHeight="1">
      <c r="A49" s="36" t="s">
        <v>103</v>
      </c>
      <c r="B49" s="31" t="s">
        <v>104</v>
      </c>
      <c r="C49" s="36" t="s">
        <v>56</v>
      </c>
      <c r="D49" s="19">
        <v>0.276</v>
      </c>
    </row>
    <row r="50" spans="1:4" ht="25.5">
      <c r="A50" s="36" t="s">
        <v>105</v>
      </c>
      <c r="B50" s="31" t="s">
        <v>106</v>
      </c>
      <c r="C50" s="36" t="s">
        <v>56</v>
      </c>
      <c r="D50" s="19">
        <v>39.372</v>
      </c>
    </row>
    <row r="51" spans="1:4" ht="18" customHeight="1">
      <c r="A51" s="36" t="s">
        <v>107</v>
      </c>
      <c r="B51" s="31" t="s">
        <v>108</v>
      </c>
      <c r="C51" s="36" t="s">
        <v>56</v>
      </c>
      <c r="D51" s="19">
        <v>178.528</v>
      </c>
    </row>
    <row r="52" spans="1:4" ht="17.25" customHeight="1">
      <c r="A52" s="36" t="s">
        <v>109</v>
      </c>
      <c r="B52" s="31" t="s">
        <v>110</v>
      </c>
      <c r="C52" s="36" t="s">
        <v>56</v>
      </c>
      <c r="D52" s="19">
        <v>25.049</v>
      </c>
    </row>
    <row r="53" spans="1:4" ht="3.75" customHeight="1">
      <c r="A53" s="48"/>
      <c r="B53" s="31"/>
      <c r="C53" s="36"/>
      <c r="D53" s="19"/>
    </row>
    <row r="54" spans="1:4" ht="12.75">
      <c r="A54" s="49"/>
      <c r="B54" s="50" t="s">
        <v>111</v>
      </c>
      <c r="C54" s="49"/>
      <c r="D54" s="49"/>
    </row>
    <row r="55" spans="1:4" ht="13.5" customHeight="1">
      <c r="A55" s="30"/>
      <c r="B55" s="80" t="s">
        <v>217</v>
      </c>
      <c r="C55" s="82" t="s">
        <v>54</v>
      </c>
      <c r="D55" s="83">
        <f>D42/D48</f>
        <v>1017.3343906047327</v>
      </c>
    </row>
    <row r="56" ht="12.75">
      <c r="B56" s="51"/>
    </row>
    <row r="57" ht="12.75">
      <c r="B57" s="51"/>
    </row>
    <row r="58" ht="12.75">
      <c r="B58" s="51"/>
    </row>
    <row r="59" ht="12.75">
      <c r="B59" s="51"/>
    </row>
    <row r="60" ht="12.75">
      <c r="B60" s="51"/>
    </row>
    <row r="61" ht="12.75">
      <c r="B61" s="51"/>
    </row>
    <row r="62" ht="12.75">
      <c r="B62" s="51"/>
    </row>
    <row r="63" ht="12.75">
      <c r="B63" s="51"/>
    </row>
    <row r="64" ht="12.75">
      <c r="B64" s="51"/>
    </row>
    <row r="65" ht="12.75">
      <c r="B65" s="51"/>
    </row>
    <row r="66" ht="12.75">
      <c r="B66" s="51"/>
    </row>
    <row r="67" ht="12.75">
      <c r="B67" s="51"/>
    </row>
    <row r="68" ht="12.75">
      <c r="B68" s="51"/>
    </row>
    <row r="69" ht="12.75">
      <c r="B69" s="51"/>
    </row>
    <row r="70" ht="12.75">
      <c r="B70" s="51"/>
    </row>
    <row r="71" ht="12.75">
      <c r="B71" s="51"/>
    </row>
    <row r="72" ht="12.75">
      <c r="B72" s="51"/>
    </row>
    <row r="73" ht="12.75">
      <c r="B73" s="51"/>
    </row>
    <row r="74" ht="12.75">
      <c r="B74" s="51"/>
    </row>
    <row r="75" ht="12.75">
      <c r="B75" s="51"/>
    </row>
    <row r="76" ht="12.75">
      <c r="B76" s="51"/>
    </row>
    <row r="77" ht="12.75">
      <c r="B77" s="51"/>
    </row>
    <row r="78" ht="12.75">
      <c r="B78" s="51"/>
    </row>
    <row r="79" ht="12.75">
      <c r="B79" s="51"/>
    </row>
    <row r="80" ht="12.75">
      <c r="B80" s="51"/>
    </row>
    <row r="81" ht="12.75">
      <c r="B81" s="51"/>
    </row>
    <row r="82" ht="12.75">
      <c r="B82" s="51"/>
    </row>
    <row r="83" ht="12.75">
      <c r="B83" s="51"/>
    </row>
    <row r="84" ht="12.75">
      <c r="B84" s="51"/>
    </row>
    <row r="85" ht="12.75">
      <c r="B85" s="51"/>
    </row>
    <row r="86" ht="12.75">
      <c r="B86" s="51"/>
    </row>
    <row r="87" ht="12.75">
      <c r="B87" s="51"/>
    </row>
    <row r="88" ht="12.75">
      <c r="B88" s="51"/>
    </row>
    <row r="89" ht="12.75">
      <c r="B89" s="51"/>
    </row>
    <row r="90" ht="12.75">
      <c r="B90" s="51"/>
    </row>
    <row r="91" ht="12.75">
      <c r="B91" s="51"/>
    </row>
    <row r="92" ht="12.75">
      <c r="B92" s="51"/>
    </row>
    <row r="93" ht="12.75">
      <c r="B93" s="51"/>
    </row>
    <row r="94" ht="12.75">
      <c r="B94" s="51"/>
    </row>
    <row r="95" ht="12.75">
      <c r="B95" s="51"/>
    </row>
    <row r="96" ht="12.75">
      <c r="B96" s="51"/>
    </row>
    <row r="97" ht="12.75">
      <c r="B97" s="51"/>
    </row>
    <row r="98" ht="12.75">
      <c r="B98" s="51"/>
    </row>
    <row r="99" ht="12.75">
      <c r="B99" s="51"/>
    </row>
    <row r="100" ht="12.75">
      <c r="B100" s="51"/>
    </row>
    <row r="101" ht="12.75">
      <c r="B101" s="51"/>
    </row>
    <row r="102" ht="12.75">
      <c r="B102" s="51"/>
    </row>
    <row r="103" ht="12.75">
      <c r="B103" s="51"/>
    </row>
    <row r="104" ht="12.75">
      <c r="B104" s="51"/>
    </row>
    <row r="105" ht="12.75">
      <c r="B105" s="51"/>
    </row>
    <row r="106" ht="12.75">
      <c r="B106" s="51"/>
    </row>
    <row r="107" ht="12.75">
      <c r="B107" s="51"/>
    </row>
    <row r="108" ht="12.75">
      <c r="B108" s="51"/>
    </row>
    <row r="109" ht="12.75">
      <c r="B109" s="51"/>
    </row>
    <row r="110" ht="12.75">
      <c r="B110" s="51"/>
    </row>
    <row r="111" ht="12.75">
      <c r="B111" s="51"/>
    </row>
    <row r="112" ht="12.75">
      <c r="B112" s="51"/>
    </row>
    <row r="113" ht="12.75">
      <c r="B113" s="51"/>
    </row>
    <row r="114" ht="12.75">
      <c r="B114" s="51"/>
    </row>
    <row r="115" ht="12.75">
      <c r="B115" s="51"/>
    </row>
    <row r="116" ht="12.75">
      <c r="B116" s="51"/>
    </row>
    <row r="117" ht="12.75">
      <c r="B117" s="51"/>
    </row>
    <row r="118" ht="12.75">
      <c r="B118" s="51"/>
    </row>
    <row r="119" ht="12.75">
      <c r="B119" s="51"/>
    </row>
    <row r="120" ht="12.75">
      <c r="B120" s="51"/>
    </row>
    <row r="121" ht="12.75">
      <c r="B121" s="51"/>
    </row>
    <row r="122" ht="12.75">
      <c r="B122" s="51"/>
    </row>
    <row r="123" ht="12.75">
      <c r="B123" s="51"/>
    </row>
    <row r="124" ht="12.75">
      <c r="B124" s="51"/>
    </row>
    <row r="125" ht="12.75">
      <c r="B125" s="51"/>
    </row>
    <row r="126" ht="12.75">
      <c r="B126" s="51"/>
    </row>
    <row r="127" ht="12.75">
      <c r="B127" s="51"/>
    </row>
    <row r="128" ht="12.75">
      <c r="B128" s="51"/>
    </row>
    <row r="129" ht="12.75">
      <c r="B129" s="51"/>
    </row>
    <row r="130" ht="12.75">
      <c r="B130" s="51"/>
    </row>
    <row r="131" ht="12.75">
      <c r="B131" s="51"/>
    </row>
    <row r="132" ht="12.75">
      <c r="B132" s="51"/>
    </row>
    <row r="133" ht="12.75">
      <c r="B133" s="51"/>
    </row>
    <row r="134" ht="12.75">
      <c r="B134" s="51"/>
    </row>
    <row r="135" ht="12.75">
      <c r="B135" s="51"/>
    </row>
    <row r="136" ht="12.75">
      <c r="B136" s="51"/>
    </row>
    <row r="137" ht="12.75">
      <c r="B137" s="51"/>
    </row>
    <row r="138" ht="12.75">
      <c r="B138" s="51"/>
    </row>
    <row r="139" ht="12.75">
      <c r="B139" s="51"/>
    </row>
    <row r="140" ht="12.75">
      <c r="B140" s="51"/>
    </row>
    <row r="141" ht="12.75">
      <c r="B141" s="51"/>
    </row>
    <row r="142" ht="12.75">
      <c r="B142" s="51"/>
    </row>
    <row r="143" ht="12.75">
      <c r="B143" s="51"/>
    </row>
    <row r="144" ht="12.75">
      <c r="B144" s="51"/>
    </row>
    <row r="145" ht="12.75">
      <c r="B145" s="51"/>
    </row>
    <row r="146" ht="12.75">
      <c r="B146" s="51"/>
    </row>
    <row r="147" ht="12.75">
      <c r="B147" s="51"/>
    </row>
  </sheetData>
  <printOptions/>
  <pageMargins left="0.75" right="0.25" top="0.16" bottom="0.24" header="0.16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87"/>
  <sheetViews>
    <sheetView showGridLines="0" workbookViewId="0" topLeftCell="A3">
      <pane xSplit="3" ySplit="2" topLeftCell="D19" activePane="bottomRight" state="frozen"/>
      <selection pane="topLeft" activeCell="A3" sqref="A3"/>
      <selection pane="topRight" activeCell="D3" sqref="D3"/>
      <selection pane="bottomLeft" activeCell="A5" sqref="A5"/>
      <selection pane="bottomRight" activeCell="B3" sqref="B3:B4"/>
    </sheetView>
  </sheetViews>
  <sheetFormatPr defaultColWidth="9.140625" defaultRowHeight="12.75"/>
  <cols>
    <col min="1" max="1" width="7.8515625" style="7" customWidth="1"/>
    <col min="2" max="2" width="35.8515625" style="8" customWidth="1"/>
    <col min="3" max="3" width="10.00390625" style="7" customWidth="1"/>
    <col min="4" max="4" width="17.00390625" style="7" customWidth="1"/>
    <col min="5" max="5" width="11.57421875" style="7" hidden="1" customWidth="1"/>
    <col min="6" max="6" width="12.7109375" style="7" hidden="1" customWidth="1"/>
    <col min="7" max="7" width="11.7109375" style="7" hidden="1" customWidth="1"/>
    <col min="8" max="8" width="12.28125" style="7" hidden="1" customWidth="1"/>
    <col min="9" max="9" width="12.421875" style="7" hidden="1" customWidth="1"/>
  </cols>
  <sheetData>
    <row r="1" ht="15.75">
      <c r="C1" s="53"/>
    </row>
    <row r="3" spans="1:9" ht="12.75" customHeight="1">
      <c r="A3" s="119" t="s">
        <v>13</v>
      </c>
      <c r="B3" s="121" t="s">
        <v>126</v>
      </c>
      <c r="C3" s="121" t="s">
        <v>14</v>
      </c>
      <c r="D3" s="82" t="s">
        <v>12</v>
      </c>
      <c r="E3" s="77"/>
      <c r="F3" s="78"/>
      <c r="G3" s="116" t="s">
        <v>112</v>
      </c>
      <c r="H3" s="117"/>
      <c r="I3" s="118"/>
    </row>
    <row r="4" spans="1:9" ht="42" customHeight="1">
      <c r="A4" s="120"/>
      <c r="B4" s="122"/>
      <c r="C4" s="120"/>
      <c r="D4" s="10" t="s">
        <v>124</v>
      </c>
      <c r="E4" s="10" t="s">
        <v>15</v>
      </c>
      <c r="F4" s="10" t="s">
        <v>113</v>
      </c>
      <c r="G4" s="10"/>
      <c r="H4" s="54" t="s">
        <v>114</v>
      </c>
      <c r="I4" s="54" t="s">
        <v>115</v>
      </c>
    </row>
    <row r="5" spans="1:9" s="57" customFormat="1" ht="17.25" customHeight="1">
      <c r="A5" s="13" t="s">
        <v>16</v>
      </c>
      <c r="B5" s="14" t="s">
        <v>17</v>
      </c>
      <c r="C5" s="15" t="s">
        <v>18</v>
      </c>
      <c r="D5" s="55">
        <f>D6+D16+D19+D22</f>
        <v>179887.14323243705</v>
      </c>
      <c r="E5" s="55">
        <f>E6+E16+E19+E22</f>
        <v>5654.162807562867</v>
      </c>
      <c r="F5" s="55">
        <f>E5+D5</f>
        <v>185541.3060399999</v>
      </c>
      <c r="G5" s="55"/>
      <c r="H5" s="39"/>
      <c r="I5" s="39">
        <f>I16</f>
        <v>1811.55627</v>
      </c>
    </row>
    <row r="6" spans="1:9" s="57" customFormat="1" ht="23.25" customHeight="1">
      <c r="A6" s="17" t="s">
        <v>19</v>
      </c>
      <c r="B6" s="18" t="s">
        <v>20</v>
      </c>
      <c r="C6" s="17" t="s">
        <v>18</v>
      </c>
      <c r="D6" s="19">
        <f>D7+D10+D13</f>
        <v>141146.14504</v>
      </c>
      <c r="E6" s="19">
        <f>E7+E10+E13</f>
        <v>0</v>
      </c>
      <c r="F6" s="19">
        <f>F7+F10+F13</f>
        <v>141146.14504</v>
      </c>
      <c r="G6" s="19"/>
      <c r="H6" s="19"/>
      <c r="I6" s="19"/>
    </row>
    <row r="7" spans="1:9" s="57" customFormat="1" ht="12.75">
      <c r="A7" s="58" t="s">
        <v>21</v>
      </c>
      <c r="B7" s="18" t="s">
        <v>116</v>
      </c>
      <c r="C7" s="17" t="s">
        <v>18</v>
      </c>
      <c r="D7" s="19">
        <v>139947.18768</v>
      </c>
      <c r="E7" s="19"/>
      <c r="F7" s="19">
        <f>E7+D7</f>
        <v>139947.18768</v>
      </c>
      <c r="G7" s="19"/>
      <c r="H7" s="19"/>
      <c r="I7" s="19"/>
    </row>
    <row r="8" spans="1:9" s="57" customFormat="1" ht="12.75">
      <c r="A8" s="58" t="s">
        <v>23</v>
      </c>
      <c r="B8" s="18" t="s">
        <v>24</v>
      </c>
      <c r="C8" s="17" t="s">
        <v>117</v>
      </c>
      <c r="D8" s="19">
        <v>39.221944</v>
      </c>
      <c r="E8" s="19"/>
      <c r="F8" s="19">
        <f>E8+D8</f>
        <v>39.221944</v>
      </c>
      <c r="G8" s="19"/>
      <c r="H8" s="19"/>
      <c r="I8" s="19"/>
    </row>
    <row r="9" spans="1:9" s="57" customFormat="1" ht="12.75">
      <c r="A9" s="58" t="s">
        <v>26</v>
      </c>
      <c r="B9" s="22" t="s">
        <v>27</v>
      </c>
      <c r="C9" s="23" t="s">
        <v>28</v>
      </c>
      <c r="D9" s="60">
        <f>D7/D8</f>
        <v>3568.083919552789</v>
      </c>
      <c r="E9" s="60"/>
      <c r="F9" s="60">
        <f>F7/F8</f>
        <v>3568.083919552789</v>
      </c>
      <c r="G9" s="19"/>
      <c r="H9" s="19"/>
      <c r="I9" s="19"/>
    </row>
    <row r="10" spans="1:9" s="57" customFormat="1" ht="15" customHeight="1">
      <c r="A10" s="58" t="s">
        <v>29</v>
      </c>
      <c r="B10" s="18" t="s">
        <v>30</v>
      </c>
      <c r="C10" s="17" t="s">
        <v>18</v>
      </c>
      <c r="D10" s="19">
        <v>1198.95736</v>
      </c>
      <c r="E10" s="19"/>
      <c r="F10" s="19">
        <f>E10+D10</f>
        <v>1198.95736</v>
      </c>
      <c r="G10" s="19"/>
      <c r="H10" s="19"/>
      <c r="I10" s="19"/>
    </row>
    <row r="11" spans="1:9" s="57" customFormat="1" ht="12.75">
      <c r="A11" s="58" t="s">
        <v>31</v>
      </c>
      <c r="B11" s="18" t="s">
        <v>24</v>
      </c>
      <c r="C11" s="17" t="s">
        <v>118</v>
      </c>
      <c r="D11" s="19">
        <v>0.528</v>
      </c>
      <c r="E11" s="19"/>
      <c r="F11" s="19">
        <f>E11+D11</f>
        <v>0.528</v>
      </c>
      <c r="G11" s="19"/>
      <c r="H11" s="19"/>
      <c r="I11" s="19"/>
    </row>
    <row r="12" spans="1:9" s="57" customFormat="1" ht="12.75">
      <c r="A12" s="58" t="s">
        <v>33</v>
      </c>
      <c r="B12" s="22" t="s">
        <v>27</v>
      </c>
      <c r="C12" s="23" t="s">
        <v>34</v>
      </c>
      <c r="D12" s="60">
        <f>D10/D11</f>
        <v>2270.752575757576</v>
      </c>
      <c r="E12" s="60"/>
      <c r="F12" s="60">
        <f>F10/F11</f>
        <v>2270.752575757576</v>
      </c>
      <c r="G12" s="19"/>
      <c r="H12" s="19"/>
      <c r="I12" s="19"/>
    </row>
    <row r="13" spans="1:9" s="57" customFormat="1" ht="18" customHeight="1" hidden="1">
      <c r="A13" s="58" t="s">
        <v>35</v>
      </c>
      <c r="B13" s="18" t="s">
        <v>36</v>
      </c>
      <c r="C13" s="17" t="s">
        <v>18</v>
      </c>
      <c r="D13" s="19"/>
      <c r="E13" s="19"/>
      <c r="F13" s="19">
        <f>E13+D13</f>
        <v>0</v>
      </c>
      <c r="G13" s="19"/>
      <c r="H13" s="19"/>
      <c r="I13" s="19"/>
    </row>
    <row r="14" spans="1:9" s="57" customFormat="1" ht="12.75" hidden="1">
      <c r="A14" s="58" t="s">
        <v>37</v>
      </c>
      <c r="B14" s="18" t="s">
        <v>24</v>
      </c>
      <c r="C14" s="17"/>
      <c r="D14" s="19"/>
      <c r="E14" s="19"/>
      <c r="F14" s="19">
        <f>E14+D14</f>
        <v>0</v>
      </c>
      <c r="G14" s="19"/>
      <c r="H14" s="19"/>
      <c r="I14" s="19"/>
    </row>
    <row r="15" spans="1:9" s="57" customFormat="1" ht="12.75" hidden="1">
      <c r="A15" s="58" t="s">
        <v>38</v>
      </c>
      <c r="B15" s="22" t="s">
        <v>27</v>
      </c>
      <c r="C15" s="23"/>
      <c r="D15" s="61"/>
      <c r="E15" s="19"/>
      <c r="F15" s="19"/>
      <c r="G15" s="19"/>
      <c r="H15" s="19"/>
      <c r="I15" s="19"/>
    </row>
    <row r="16" spans="1:9" s="57" customFormat="1" ht="15.75" customHeight="1">
      <c r="A16" s="58" t="s">
        <v>39</v>
      </c>
      <c r="B16" s="18" t="s">
        <v>40</v>
      </c>
      <c r="C16" s="17" t="s">
        <v>18</v>
      </c>
      <c r="D16" s="19">
        <f>38646.3607199999-I16</f>
        <v>36834.8044499999</v>
      </c>
      <c r="E16" s="19">
        <f>818.88822+I16</f>
        <v>2630.44449</v>
      </c>
      <c r="F16" s="19">
        <f>E16+D16</f>
        <v>39465.2489399999</v>
      </c>
      <c r="G16" s="19"/>
      <c r="H16" s="59"/>
      <c r="I16" s="59">
        <v>1811.55627</v>
      </c>
    </row>
    <row r="17" spans="1:9" s="57" customFormat="1" ht="12.75">
      <c r="A17" s="58" t="s">
        <v>41</v>
      </c>
      <c r="B17" s="18" t="s">
        <v>42</v>
      </c>
      <c r="C17" s="17" t="s">
        <v>43</v>
      </c>
      <c r="D17" s="19">
        <f>11742.177-I17</f>
        <v>11328.747</v>
      </c>
      <c r="E17" s="19">
        <f>207.054+I17</f>
        <v>620.484</v>
      </c>
      <c r="F17" s="19">
        <f>E17+D17</f>
        <v>11949.231</v>
      </c>
      <c r="G17" s="19"/>
      <c r="H17" s="59"/>
      <c r="I17" s="59">
        <v>413.43</v>
      </c>
    </row>
    <row r="18" spans="1:9" s="57" customFormat="1" ht="12.75">
      <c r="A18" s="58" t="s">
        <v>44</v>
      </c>
      <c r="B18" s="22" t="s">
        <v>27</v>
      </c>
      <c r="C18" s="23" t="s">
        <v>45</v>
      </c>
      <c r="D18" s="61">
        <f>D16/D17</f>
        <v>3.251445587936592</v>
      </c>
      <c r="E18" s="61">
        <f>E16/E17</f>
        <v>4.239342980640918</v>
      </c>
      <c r="F18" s="61">
        <f>F16/F17</f>
        <v>3.302743828452216</v>
      </c>
      <c r="G18" s="19"/>
      <c r="H18" s="59"/>
      <c r="I18" s="62">
        <f>I16/I17</f>
        <v>4.381772658007401</v>
      </c>
    </row>
    <row r="19" spans="1:9" s="57" customFormat="1" ht="16.5" customHeight="1">
      <c r="A19" s="58" t="s">
        <v>46</v>
      </c>
      <c r="B19" s="18" t="s">
        <v>47</v>
      </c>
      <c r="C19" s="17" t="s">
        <v>18</v>
      </c>
      <c r="D19" s="59">
        <f>D20*D21</f>
        <v>682.9718124371327</v>
      </c>
      <c r="E19" s="59">
        <f>E20*E21</f>
        <v>3023.7183175628675</v>
      </c>
      <c r="F19" s="19">
        <v>3706.69013</v>
      </c>
      <c r="G19" s="19"/>
      <c r="H19" s="59"/>
      <c r="I19" s="59"/>
    </row>
    <row r="20" spans="1:9" s="57" customFormat="1" ht="12.75">
      <c r="A20" s="58" t="s">
        <v>48</v>
      </c>
      <c r="B20" s="22" t="s">
        <v>27</v>
      </c>
      <c r="C20" s="23" t="s">
        <v>49</v>
      </c>
      <c r="D20" s="60">
        <f>F20</f>
        <v>42.295949541860175</v>
      </c>
      <c r="E20" s="60">
        <f>F20</f>
        <v>42.295949541860175</v>
      </c>
      <c r="F20" s="60">
        <f>F19/F21</f>
        <v>42.295949541860175</v>
      </c>
      <c r="G20" s="19"/>
      <c r="H20" s="59"/>
      <c r="I20" s="59"/>
    </row>
    <row r="21" spans="1:9" s="57" customFormat="1" ht="12.75">
      <c r="A21" s="58" t="s">
        <v>50</v>
      </c>
      <c r="B21" s="18" t="s">
        <v>42</v>
      </c>
      <c r="C21" s="17" t="s">
        <v>25</v>
      </c>
      <c r="D21" s="19">
        <f>87.637-E21</f>
        <v>16.147451938895415</v>
      </c>
      <c r="E21" s="19">
        <f>87.637*'[1]2014утв.тариф (из сети)'!H20</f>
        <v>71.48954806110459</v>
      </c>
      <c r="F21" s="19">
        <f>E21+D21</f>
        <v>87.637</v>
      </c>
      <c r="G21" s="19"/>
      <c r="H21" s="59"/>
      <c r="I21" s="59"/>
    </row>
    <row r="22" spans="1:9" s="57" customFormat="1" ht="12.75">
      <c r="A22" s="58" t="s">
        <v>51</v>
      </c>
      <c r="B22" s="18" t="s">
        <v>52</v>
      </c>
      <c r="C22" s="17" t="s">
        <v>18</v>
      </c>
      <c r="D22" s="19">
        <v>1223.22193</v>
      </c>
      <c r="E22" s="19"/>
      <c r="F22" s="19">
        <f>E22+D22</f>
        <v>1223.22193</v>
      </c>
      <c r="G22" s="19"/>
      <c r="H22" s="59"/>
      <c r="I22" s="59"/>
    </row>
    <row r="23" spans="1:9" s="57" customFormat="1" ht="12.75">
      <c r="A23" s="58" t="s">
        <v>53</v>
      </c>
      <c r="B23" s="22" t="s">
        <v>27</v>
      </c>
      <c r="C23" s="23" t="s">
        <v>54</v>
      </c>
      <c r="D23" s="60">
        <f>D22/D24</f>
        <v>600.848860632776</v>
      </c>
      <c r="E23" s="60"/>
      <c r="F23" s="60">
        <f>F22/F24</f>
        <v>600.848860632776</v>
      </c>
      <c r="G23" s="61"/>
      <c r="H23" s="62"/>
      <c r="I23" s="62"/>
    </row>
    <row r="24" spans="1:9" s="57" customFormat="1" ht="12.75">
      <c r="A24" s="58" t="s">
        <v>55</v>
      </c>
      <c r="B24" s="18" t="s">
        <v>42</v>
      </c>
      <c r="C24" s="17" t="s">
        <v>56</v>
      </c>
      <c r="D24" s="19">
        <v>2.035823</v>
      </c>
      <c r="E24" s="19"/>
      <c r="F24" s="19">
        <f>E24+D24</f>
        <v>2.035823</v>
      </c>
      <c r="G24" s="19"/>
      <c r="H24" s="59"/>
      <c r="I24" s="59"/>
    </row>
    <row r="25" spans="1:9" s="57" customFormat="1" ht="12.75">
      <c r="A25" s="63" t="s">
        <v>57</v>
      </c>
      <c r="B25" s="27" t="s">
        <v>58</v>
      </c>
      <c r="C25" s="28" t="s">
        <v>18</v>
      </c>
      <c r="D25" s="39">
        <f>D26+D27+D30+D31+D32+D33</f>
        <v>41991.4522763085</v>
      </c>
      <c r="E25" s="39">
        <f>E26+E27+E30+E31+E32+E33</f>
        <v>7489.150983691505</v>
      </c>
      <c r="F25" s="39">
        <f>F26+F27+F30+F31+F32+F33</f>
        <v>49480.603259999996</v>
      </c>
      <c r="G25" s="39"/>
      <c r="H25" s="64">
        <f>H26+H27+H30+H31+H32+H33</f>
        <v>1676.53395</v>
      </c>
      <c r="I25" s="64">
        <f>I26+I27+I30+I31+I32+I33</f>
        <v>1171.6571199999998</v>
      </c>
    </row>
    <row r="26" spans="1:9" s="57" customFormat="1" ht="24.75" customHeight="1">
      <c r="A26" s="36" t="s">
        <v>59</v>
      </c>
      <c r="B26" s="31" t="s">
        <v>119</v>
      </c>
      <c r="C26" s="36" t="s">
        <v>18</v>
      </c>
      <c r="D26" s="19">
        <f>10389.57463+857.70124-1931.35272+H26-I26-D37-D31+2.75764</f>
        <v>-4801.2512700000025</v>
      </c>
      <c r="E26" s="19">
        <f>3840.84995+I26-E37</f>
        <v>2574.09169</v>
      </c>
      <c r="F26" s="19">
        <f>E26+D26</f>
        <v>-2227.1595800000023</v>
      </c>
      <c r="G26" s="19"/>
      <c r="H26" s="59">
        <f>5.38899+190.21578</f>
        <v>195.60477</v>
      </c>
      <c r="I26" s="59">
        <v>165.59927</v>
      </c>
    </row>
    <row r="27" spans="1:9" s="57" customFormat="1" ht="23.25" customHeight="1">
      <c r="A27" s="48" t="s">
        <v>61</v>
      </c>
      <c r="B27" s="31" t="s">
        <v>62</v>
      </c>
      <c r="C27" s="36" t="s">
        <v>18</v>
      </c>
      <c r="D27" s="19">
        <f>F27/F29*D29</f>
        <v>24705.532542576548</v>
      </c>
      <c r="E27" s="19">
        <f>F27-D27</f>
        <v>3064.1277374234523</v>
      </c>
      <c r="F27" s="59">
        <v>27769.66028</v>
      </c>
      <c r="G27" s="19"/>
      <c r="H27" s="59">
        <v>833.97304</v>
      </c>
      <c r="I27" s="59">
        <v>727.489</v>
      </c>
    </row>
    <row r="28" spans="1:9" s="57" customFormat="1" ht="18" customHeight="1">
      <c r="A28" s="65" t="s">
        <v>63</v>
      </c>
      <c r="B28" s="66" t="s">
        <v>64</v>
      </c>
      <c r="C28" s="67" t="s">
        <v>65</v>
      </c>
      <c r="D28" s="68">
        <f>D27/D29*1000/12</f>
        <v>13368.7946658964</v>
      </c>
      <c r="E28" s="68">
        <f>E27/E29*1000/12</f>
        <v>13368.794665896387</v>
      </c>
      <c r="F28" s="68">
        <f>F27/F29*1000/12</f>
        <v>13368.7946658964</v>
      </c>
      <c r="G28" s="68"/>
      <c r="H28" s="68">
        <f>H27/H29*1000/12</f>
        <v>17819.936752136753</v>
      </c>
      <c r="I28" s="68">
        <f>I27/I29*1000/12</f>
        <v>12124.816666666668</v>
      </c>
    </row>
    <row r="29" spans="1:9" s="57" customFormat="1" ht="15" customHeight="1">
      <c r="A29" s="36" t="s">
        <v>66</v>
      </c>
      <c r="B29" s="31" t="s">
        <v>67</v>
      </c>
      <c r="C29" s="36" t="s">
        <v>68</v>
      </c>
      <c r="D29" s="35">
        <f>155.1+H29-5</f>
        <v>154</v>
      </c>
      <c r="E29" s="35">
        <f>14.1+5</f>
        <v>19.1</v>
      </c>
      <c r="F29" s="35">
        <f>E29+D29</f>
        <v>173.1</v>
      </c>
      <c r="G29" s="35"/>
      <c r="H29" s="35">
        <v>3.9</v>
      </c>
      <c r="I29" s="35">
        <v>5</v>
      </c>
    </row>
    <row r="30" spans="1:9" s="57" customFormat="1" ht="24.75" customHeight="1">
      <c r="A30" s="36" t="s">
        <v>69</v>
      </c>
      <c r="B30" s="31" t="s">
        <v>120</v>
      </c>
      <c r="C30" s="36" t="s">
        <v>18</v>
      </c>
      <c r="D30" s="19"/>
      <c r="E30" s="19"/>
      <c r="F30" s="19">
        <f>E30+D30</f>
        <v>0</v>
      </c>
      <c r="G30" s="19"/>
      <c r="H30" s="59"/>
      <c r="I30" s="59"/>
    </row>
    <row r="31" spans="1:9" s="57" customFormat="1" ht="24" customHeight="1">
      <c r="A31" s="36" t="s">
        <v>71</v>
      </c>
      <c r="B31" s="31" t="s">
        <v>72</v>
      </c>
      <c r="C31" s="36" t="s">
        <v>18</v>
      </c>
      <c r="D31" s="19">
        <v>7163.42966</v>
      </c>
      <c r="E31" s="19"/>
      <c r="F31" s="19">
        <f>E31+D31</f>
        <v>7163.42966</v>
      </c>
      <c r="G31" s="19"/>
      <c r="H31" s="59"/>
      <c r="I31" s="59"/>
    </row>
    <row r="32" spans="1:9" s="57" customFormat="1" ht="15.75" customHeight="1">
      <c r="A32" s="36" t="s">
        <v>73</v>
      </c>
      <c r="B32" s="31" t="s">
        <v>74</v>
      </c>
      <c r="C32" s="36" t="s">
        <v>18</v>
      </c>
      <c r="D32" s="19">
        <f>F32/F27*D27</f>
        <v>6041.691612940497</v>
      </c>
      <c r="E32" s="19">
        <f>F32-D32</f>
        <v>749.3266870595025</v>
      </c>
      <c r="F32" s="59">
        <v>6791.0183</v>
      </c>
      <c r="G32" s="19">
        <f>F32/F27</f>
        <v>0.24454812307844334</v>
      </c>
      <c r="H32" s="59">
        <v>346.35351</v>
      </c>
      <c r="I32" s="59">
        <v>18.61384</v>
      </c>
    </row>
    <row r="33" spans="1:9" s="57" customFormat="1" ht="16.5" customHeight="1">
      <c r="A33" s="36" t="s">
        <v>75</v>
      </c>
      <c r="B33" s="31" t="s">
        <v>76</v>
      </c>
      <c r="C33" s="36" t="s">
        <v>18</v>
      </c>
      <c r="D33" s="19">
        <f>F33/F27*D27</f>
        <v>8882.04973079145</v>
      </c>
      <c r="E33" s="19">
        <f>F33-D33</f>
        <v>1101.6048692085496</v>
      </c>
      <c r="F33" s="59">
        <v>9983.6546</v>
      </c>
      <c r="G33" s="19"/>
      <c r="H33" s="59">
        <v>300.60263</v>
      </c>
      <c r="I33" s="59">
        <v>259.95501</v>
      </c>
    </row>
    <row r="34" spans="1:9" s="57" customFormat="1" ht="12.75">
      <c r="A34" s="69" t="s">
        <v>77</v>
      </c>
      <c r="B34" s="38" t="s">
        <v>78</v>
      </c>
      <c r="C34" s="69" t="s">
        <v>18</v>
      </c>
      <c r="D34" s="39">
        <f>SUM(D35:D39)</f>
        <v>16756.987946418256</v>
      </c>
      <c r="E34" s="39">
        <f>SUM(E35:E39)</f>
        <v>2902.257363581745</v>
      </c>
      <c r="F34" s="39">
        <f>SUM(F35:F39)</f>
        <v>19659.245310000002</v>
      </c>
      <c r="G34" s="39"/>
      <c r="H34" s="64">
        <f>SUM(H35:H39)</f>
        <v>254.81876999999997</v>
      </c>
      <c r="I34" s="64">
        <f>SUM(I35:I39)</f>
        <v>286.68631</v>
      </c>
    </row>
    <row r="35" spans="1:9" s="57" customFormat="1" ht="15" customHeight="1">
      <c r="A35" s="48" t="s">
        <v>79</v>
      </c>
      <c r="B35" s="31" t="s">
        <v>80</v>
      </c>
      <c r="C35" s="36" t="s">
        <v>18</v>
      </c>
      <c r="D35" s="19">
        <f>277.62708+125.98863+H35</f>
        <v>403.61571</v>
      </c>
      <c r="E35" s="19"/>
      <c r="F35" s="19">
        <f>E35+D35</f>
        <v>403.61571</v>
      </c>
      <c r="G35" s="19"/>
      <c r="H35" s="59"/>
      <c r="I35" s="59"/>
    </row>
    <row r="36" spans="1:9" s="57" customFormat="1" ht="15" customHeight="1">
      <c r="A36" s="36" t="s">
        <v>81</v>
      </c>
      <c r="B36" s="31" t="s">
        <v>82</v>
      </c>
      <c r="C36" s="36" t="s">
        <v>18</v>
      </c>
      <c r="D36" s="19">
        <f>F36/F27*D27</f>
        <v>7470.802796418255</v>
      </c>
      <c r="E36" s="19">
        <f>F36-D36</f>
        <v>926.5735935817447</v>
      </c>
      <c r="F36" s="59">
        <v>8397.37639</v>
      </c>
      <c r="G36" s="19"/>
      <c r="H36" s="59">
        <v>251.81713</v>
      </c>
      <c r="I36" s="59">
        <v>219.97203</v>
      </c>
    </row>
    <row r="37" spans="1:9" s="57" customFormat="1" ht="15" customHeight="1">
      <c r="A37" s="36" t="s">
        <v>83</v>
      </c>
      <c r="B37" s="31" t="s">
        <v>84</v>
      </c>
      <c r="C37" s="36" t="s">
        <v>18</v>
      </c>
      <c r="D37" s="19">
        <f>7050.53354+H37-I37</f>
        <v>6986.5079000000005</v>
      </c>
      <c r="E37" s="19">
        <f>1365.64325+I37</f>
        <v>1432.35753</v>
      </c>
      <c r="F37" s="19">
        <f>E37+D37</f>
        <v>8418.86543</v>
      </c>
      <c r="G37" s="19"/>
      <c r="H37" s="59">
        <v>2.68864</v>
      </c>
      <c r="I37" s="59">
        <v>66.71428</v>
      </c>
    </row>
    <row r="38" spans="1:9" s="57" customFormat="1" ht="15" customHeight="1">
      <c r="A38" s="36" t="s">
        <v>85</v>
      </c>
      <c r="B38" s="31" t="s">
        <v>86</v>
      </c>
      <c r="C38" s="36" t="s">
        <v>18</v>
      </c>
      <c r="D38" s="19">
        <f>1084.89762-D35+125.98863+H38</f>
        <v>807.58354</v>
      </c>
      <c r="E38" s="19">
        <v>19.73024</v>
      </c>
      <c r="F38" s="19">
        <f>E38+D38</f>
        <v>827.31378</v>
      </c>
      <c r="G38" s="19"/>
      <c r="H38" s="59">
        <v>0.313</v>
      </c>
      <c r="I38" s="59"/>
    </row>
    <row r="39" spans="1:9" s="57" customFormat="1" ht="15" customHeight="1">
      <c r="A39" s="36" t="s">
        <v>87</v>
      </c>
      <c r="B39" s="31" t="s">
        <v>121</v>
      </c>
      <c r="C39" s="36" t="s">
        <v>18</v>
      </c>
      <c r="D39" s="19">
        <f>24.578+H39+1063.9</f>
        <v>1088.478</v>
      </c>
      <c r="E39" s="19">
        <f>0.155+523.441</f>
        <v>523.596</v>
      </c>
      <c r="F39" s="19">
        <f>E39+D39</f>
        <v>1612.074</v>
      </c>
      <c r="G39" s="19"/>
      <c r="H39" s="59"/>
      <c r="I39" s="59"/>
    </row>
    <row r="40" spans="1:9" s="57" customFormat="1" ht="12.75">
      <c r="A40" s="69" t="s">
        <v>89</v>
      </c>
      <c r="B40" s="38" t="s">
        <v>90</v>
      </c>
      <c r="C40" s="69" t="s">
        <v>18</v>
      </c>
      <c r="D40" s="39"/>
      <c r="E40" s="39"/>
      <c r="F40" s="39">
        <f>E40+D40</f>
        <v>0</v>
      </c>
      <c r="G40" s="39"/>
      <c r="H40" s="64"/>
      <c r="I40" s="64"/>
    </row>
    <row r="41" spans="1:9" s="57" customFormat="1" ht="17.25" customHeight="1">
      <c r="A41" s="40" t="s">
        <v>91</v>
      </c>
      <c r="B41" s="41" t="s">
        <v>92</v>
      </c>
      <c r="C41" s="40" t="s">
        <v>18</v>
      </c>
      <c r="D41" s="42">
        <f>D5+D25+D34+D40</f>
        <v>238635.5834551638</v>
      </c>
      <c r="E41" s="42">
        <f>E5+E25+E34+E40</f>
        <v>16045.571154836116</v>
      </c>
      <c r="F41" s="43">
        <f>F5+F25+F34+F40</f>
        <v>254681.1546099999</v>
      </c>
      <c r="G41" s="42"/>
      <c r="H41" s="43">
        <f>H5+H25+H34+H40</f>
        <v>1931.3527199999999</v>
      </c>
      <c r="I41" s="43">
        <f>I5+I25+I34+I40</f>
        <v>3269.8997</v>
      </c>
    </row>
    <row r="42" spans="1:9" s="57" customFormat="1" ht="18" customHeight="1" hidden="1">
      <c r="A42" s="36"/>
      <c r="B42" s="70"/>
      <c r="C42" s="71" t="s">
        <v>18</v>
      </c>
      <c r="D42" s="72"/>
      <c r="E42" s="72"/>
      <c r="F42" s="72">
        <v>241900.56747</v>
      </c>
      <c r="G42" s="72"/>
      <c r="H42" s="72"/>
      <c r="I42" s="72"/>
    </row>
    <row r="43" spans="1:9" s="57" customFormat="1" ht="12.75" customHeight="1" hidden="1">
      <c r="A43" s="36"/>
      <c r="B43" s="70"/>
      <c r="C43" s="71" t="s">
        <v>18</v>
      </c>
      <c r="D43" s="72"/>
      <c r="E43" s="72"/>
      <c r="F43" s="72">
        <f>F42-F41</f>
        <v>-12780.587139999901</v>
      </c>
      <c r="G43" s="72"/>
      <c r="H43" s="72"/>
      <c r="I43" s="72"/>
    </row>
    <row r="44" spans="1:9" s="57" customFormat="1" ht="18" customHeight="1">
      <c r="A44" s="73"/>
      <c r="B44" s="45" t="s">
        <v>93</v>
      </c>
      <c r="C44" s="73"/>
      <c r="D44" s="74" t="s">
        <v>122</v>
      </c>
      <c r="E44" s="74"/>
      <c r="F44" s="74" t="s">
        <v>123</v>
      </c>
      <c r="G44" s="74"/>
      <c r="H44" s="74"/>
      <c r="I44" s="74"/>
    </row>
    <row r="45" spans="1:9" s="57" customFormat="1" ht="17.25" customHeight="1">
      <c r="A45" s="36" t="s">
        <v>94</v>
      </c>
      <c r="B45" s="31" t="s">
        <v>95</v>
      </c>
      <c r="C45" s="36" t="s">
        <v>56</v>
      </c>
      <c r="D45" s="19">
        <v>282.837</v>
      </c>
      <c r="E45" s="19"/>
      <c r="F45" s="19">
        <v>274.255</v>
      </c>
      <c r="G45" s="19"/>
      <c r="H45" s="19"/>
      <c r="I45" s="19"/>
    </row>
    <row r="46" spans="1:9" s="57" customFormat="1" ht="25.5" customHeight="1">
      <c r="A46" s="36" t="s">
        <v>96</v>
      </c>
      <c r="B46" s="31" t="s">
        <v>97</v>
      </c>
      <c r="C46" s="36" t="s">
        <v>56</v>
      </c>
      <c r="D46" s="19"/>
      <c r="E46" s="19"/>
      <c r="F46" s="19">
        <f>F45-F48</f>
        <v>31.03</v>
      </c>
      <c r="G46" s="19"/>
      <c r="H46" s="19"/>
      <c r="I46" s="19"/>
    </row>
    <row r="47" spans="1:9" s="57" customFormat="1" ht="25.5" customHeight="1">
      <c r="A47" s="36" t="s">
        <v>98</v>
      </c>
      <c r="B47" s="31" t="s">
        <v>99</v>
      </c>
      <c r="C47" s="36" t="s">
        <v>100</v>
      </c>
      <c r="D47" s="19"/>
      <c r="E47" s="19"/>
      <c r="F47" s="47">
        <f>F46/F48</f>
        <v>0.1275773460787337</v>
      </c>
      <c r="G47" s="19"/>
      <c r="H47" s="19"/>
      <c r="I47" s="19"/>
    </row>
    <row r="48" spans="1:9" s="57" customFormat="1" ht="15" customHeight="1">
      <c r="A48" s="36" t="s">
        <v>101</v>
      </c>
      <c r="B48" s="31" t="s">
        <v>102</v>
      </c>
      <c r="C48" s="36" t="s">
        <v>56</v>
      </c>
      <c r="D48" s="19">
        <f>SUM(D49:D52)</f>
        <v>282.836</v>
      </c>
      <c r="E48" s="19"/>
      <c r="F48" s="19">
        <f>SUM(F49:F52)</f>
        <v>243.225</v>
      </c>
      <c r="G48" s="19"/>
      <c r="H48" s="19"/>
      <c r="I48" s="19"/>
    </row>
    <row r="49" spans="1:9" s="57" customFormat="1" ht="15" customHeight="1">
      <c r="A49" s="36" t="s">
        <v>103</v>
      </c>
      <c r="B49" s="31" t="s">
        <v>104</v>
      </c>
      <c r="C49" s="36" t="s">
        <v>56</v>
      </c>
      <c r="D49" s="19">
        <v>1.582</v>
      </c>
      <c r="E49" s="19"/>
      <c r="F49" s="19">
        <v>0.276</v>
      </c>
      <c r="G49" s="19"/>
      <c r="H49" s="19"/>
      <c r="I49" s="19"/>
    </row>
    <row r="50" spans="1:9" s="57" customFormat="1" ht="25.5" customHeight="1">
      <c r="A50" s="36" t="s">
        <v>105</v>
      </c>
      <c r="B50" s="31" t="s">
        <v>106</v>
      </c>
      <c r="C50" s="36" t="s">
        <v>56</v>
      </c>
      <c r="D50" s="19">
        <v>44.395</v>
      </c>
      <c r="E50" s="19"/>
      <c r="F50" s="19">
        <v>39.372</v>
      </c>
      <c r="G50" s="19"/>
      <c r="H50" s="19"/>
      <c r="I50" s="19"/>
    </row>
    <row r="51" spans="1:9" s="57" customFormat="1" ht="15.75" customHeight="1">
      <c r="A51" s="36" t="s">
        <v>107</v>
      </c>
      <c r="B51" s="79" t="s">
        <v>108</v>
      </c>
      <c r="C51" s="36" t="s">
        <v>56</v>
      </c>
      <c r="D51" s="19">
        <v>201.304</v>
      </c>
      <c r="E51" s="19"/>
      <c r="F51" s="19">
        <v>178.528</v>
      </c>
      <c r="G51" s="19"/>
      <c r="H51" s="19"/>
      <c r="I51" s="19"/>
    </row>
    <row r="52" spans="1:9" s="57" customFormat="1" ht="15.75" customHeight="1">
      <c r="A52" s="36" t="s">
        <v>109</v>
      </c>
      <c r="B52" s="31" t="s">
        <v>110</v>
      </c>
      <c r="C52" s="36" t="s">
        <v>56</v>
      </c>
      <c r="D52" s="19">
        <v>35.555</v>
      </c>
      <c r="E52" s="19"/>
      <c r="F52" s="19">
        <v>25.049</v>
      </c>
      <c r="G52" s="19"/>
      <c r="H52" s="19"/>
      <c r="I52" s="19"/>
    </row>
    <row r="53" spans="1:9" s="57" customFormat="1" ht="3" customHeight="1" hidden="1">
      <c r="A53" s="48"/>
      <c r="B53" s="31"/>
      <c r="C53" s="36"/>
      <c r="D53" s="19"/>
      <c r="E53" s="19"/>
      <c r="F53" s="19"/>
      <c r="G53" s="19"/>
      <c r="H53" s="19"/>
      <c r="I53" s="19"/>
    </row>
    <row r="54" spans="1:9" s="57" customFormat="1" ht="12.75" hidden="1">
      <c r="A54" s="36"/>
      <c r="B54" s="31"/>
      <c r="C54" s="36"/>
      <c r="D54" s="36"/>
      <c r="E54" s="36"/>
      <c r="F54" s="36"/>
      <c r="G54" s="36"/>
      <c r="H54" s="36"/>
      <c r="I54" s="36"/>
    </row>
    <row r="55" spans="1:9" s="57" customFormat="1" ht="13.5" customHeight="1" hidden="1">
      <c r="A55" s="75"/>
      <c r="B55" s="50" t="s">
        <v>111</v>
      </c>
      <c r="C55" s="75"/>
      <c r="D55" s="75"/>
      <c r="E55" s="75"/>
      <c r="F55" s="75"/>
      <c r="G55" s="75"/>
      <c r="H55" s="75"/>
      <c r="I55" s="75"/>
    </row>
    <row r="56" spans="1:9" s="57" customFormat="1" ht="14.25" customHeight="1">
      <c r="A56" s="36"/>
      <c r="B56" s="80" t="s">
        <v>125</v>
      </c>
      <c r="C56" s="71" t="s">
        <v>54</v>
      </c>
      <c r="D56" s="81">
        <f>D41/D48</f>
        <v>843.7242198841866</v>
      </c>
      <c r="E56" s="34">
        <f>F56-D56</f>
        <v>203.37683720287237</v>
      </c>
      <c r="F56" s="34">
        <f>F41/F48</f>
        <v>1047.101057087059</v>
      </c>
      <c r="G56" s="36"/>
      <c r="H56" s="36"/>
      <c r="I56" s="36"/>
    </row>
    <row r="57" spans="1:9" s="57" customFormat="1" ht="12.75">
      <c r="A57" s="56"/>
      <c r="B57" s="76"/>
      <c r="C57" s="56"/>
      <c r="D57" s="56"/>
      <c r="E57" s="56"/>
      <c r="F57" s="56"/>
      <c r="G57" s="56"/>
      <c r="H57" s="56"/>
      <c r="I57" s="56"/>
    </row>
    <row r="58" spans="1:9" s="57" customFormat="1" ht="12.75">
      <c r="A58" s="56"/>
      <c r="B58" s="76"/>
      <c r="C58" s="56"/>
      <c r="D58" s="56"/>
      <c r="E58" s="56"/>
      <c r="F58" s="56"/>
      <c r="G58" s="56"/>
      <c r="H58" s="56"/>
      <c r="I58" s="56"/>
    </row>
    <row r="59" spans="1:9" s="57" customFormat="1" ht="12.75">
      <c r="A59" s="56"/>
      <c r="B59" s="76"/>
      <c r="C59" s="56"/>
      <c r="D59" s="56"/>
      <c r="E59" s="56"/>
      <c r="F59" s="56"/>
      <c r="G59" s="56"/>
      <c r="H59" s="56"/>
      <c r="I59" s="56"/>
    </row>
    <row r="60" spans="1:9" s="57" customFormat="1" ht="12.75">
      <c r="A60" s="56"/>
      <c r="B60" s="76"/>
      <c r="C60" s="56"/>
      <c r="D60" s="56"/>
      <c r="E60" s="56"/>
      <c r="F60" s="56"/>
      <c r="G60" s="56"/>
      <c r="H60" s="56"/>
      <c r="I60" s="56"/>
    </row>
    <row r="61" spans="1:9" s="57" customFormat="1" ht="12.75">
      <c r="A61" s="56"/>
      <c r="B61" s="76"/>
      <c r="C61" s="56"/>
      <c r="D61" s="56"/>
      <c r="E61" s="56"/>
      <c r="F61" s="56"/>
      <c r="G61" s="56"/>
      <c r="H61" s="56"/>
      <c r="I61" s="56"/>
    </row>
    <row r="62" spans="1:9" s="57" customFormat="1" ht="12.75">
      <c r="A62" s="56"/>
      <c r="B62" s="76"/>
      <c r="C62" s="56"/>
      <c r="D62" s="56"/>
      <c r="E62" s="56"/>
      <c r="F62" s="56"/>
      <c r="G62" s="56"/>
      <c r="H62" s="56"/>
      <c r="I62" s="56"/>
    </row>
    <row r="63" spans="1:9" s="57" customFormat="1" ht="12.75">
      <c r="A63" s="56"/>
      <c r="B63" s="76"/>
      <c r="C63" s="56"/>
      <c r="D63" s="56"/>
      <c r="E63" s="56"/>
      <c r="F63" s="56"/>
      <c r="G63" s="56"/>
      <c r="H63" s="56"/>
      <c r="I63" s="56"/>
    </row>
    <row r="64" spans="1:9" s="57" customFormat="1" ht="12.75">
      <c r="A64" s="56"/>
      <c r="B64" s="76"/>
      <c r="C64" s="56"/>
      <c r="D64" s="56"/>
      <c r="E64" s="56"/>
      <c r="F64" s="56"/>
      <c r="G64" s="56"/>
      <c r="H64" s="56"/>
      <c r="I64" s="56"/>
    </row>
    <row r="65" spans="1:9" s="57" customFormat="1" ht="12.75">
      <c r="A65" s="56"/>
      <c r="B65" s="76"/>
      <c r="C65" s="56"/>
      <c r="D65" s="56"/>
      <c r="E65" s="56"/>
      <c r="F65" s="56"/>
      <c r="G65" s="56"/>
      <c r="H65" s="56"/>
      <c r="I65" s="56"/>
    </row>
    <row r="66" spans="1:9" s="57" customFormat="1" ht="12.75">
      <c r="A66" s="56"/>
      <c r="B66" s="76"/>
      <c r="C66" s="56"/>
      <c r="D66" s="56"/>
      <c r="E66" s="56"/>
      <c r="F66" s="56"/>
      <c r="G66" s="56"/>
      <c r="H66" s="56"/>
      <c r="I66" s="56"/>
    </row>
    <row r="67" spans="1:9" s="57" customFormat="1" ht="12.75">
      <c r="A67" s="56"/>
      <c r="B67" s="76"/>
      <c r="C67" s="56"/>
      <c r="D67" s="56"/>
      <c r="E67" s="56"/>
      <c r="F67" s="56"/>
      <c r="G67" s="56"/>
      <c r="H67" s="56"/>
      <c r="I67" s="56"/>
    </row>
    <row r="68" spans="1:9" s="57" customFormat="1" ht="12.75">
      <c r="A68" s="56"/>
      <c r="B68" s="76"/>
      <c r="C68" s="56"/>
      <c r="D68" s="56"/>
      <c r="E68" s="56"/>
      <c r="F68" s="56"/>
      <c r="G68" s="56"/>
      <c r="H68" s="56"/>
      <c r="I68" s="56"/>
    </row>
    <row r="69" spans="1:9" s="57" customFormat="1" ht="12.75">
      <c r="A69" s="56"/>
      <c r="B69" s="76"/>
      <c r="C69" s="56"/>
      <c r="D69" s="56"/>
      <c r="E69" s="56"/>
      <c r="F69" s="56"/>
      <c r="G69" s="56"/>
      <c r="H69" s="56"/>
      <c r="I69" s="56"/>
    </row>
    <row r="70" spans="1:9" s="57" customFormat="1" ht="12.75">
      <c r="A70" s="56"/>
      <c r="B70" s="76"/>
      <c r="C70" s="56"/>
      <c r="D70" s="56"/>
      <c r="E70" s="56"/>
      <c r="F70" s="56"/>
      <c r="G70" s="56"/>
      <c r="H70" s="56"/>
      <c r="I70" s="56"/>
    </row>
    <row r="71" spans="1:9" s="57" customFormat="1" ht="12.75">
      <c r="A71" s="56"/>
      <c r="B71" s="76"/>
      <c r="C71" s="56"/>
      <c r="D71" s="56"/>
      <c r="E71" s="56"/>
      <c r="F71" s="56"/>
      <c r="G71" s="56"/>
      <c r="H71" s="56"/>
      <c r="I71" s="56"/>
    </row>
    <row r="72" spans="1:9" s="57" customFormat="1" ht="12.75">
      <c r="A72" s="56"/>
      <c r="B72" s="76"/>
      <c r="C72" s="56"/>
      <c r="D72" s="56"/>
      <c r="E72" s="56"/>
      <c r="F72" s="56"/>
      <c r="G72" s="56"/>
      <c r="H72" s="56"/>
      <c r="I72" s="56"/>
    </row>
    <row r="73" spans="1:9" s="57" customFormat="1" ht="12.75">
      <c r="A73" s="56"/>
      <c r="B73" s="76"/>
      <c r="C73" s="56"/>
      <c r="D73" s="56"/>
      <c r="E73" s="56"/>
      <c r="F73" s="56"/>
      <c r="G73" s="56"/>
      <c r="H73" s="56"/>
      <c r="I73" s="56"/>
    </row>
    <row r="74" spans="1:9" s="57" customFormat="1" ht="12.75">
      <c r="A74" s="56"/>
      <c r="B74" s="76"/>
      <c r="C74" s="56"/>
      <c r="D74" s="56"/>
      <c r="E74" s="56"/>
      <c r="F74" s="56"/>
      <c r="G74" s="56"/>
      <c r="H74" s="56"/>
      <c r="I74" s="56"/>
    </row>
    <row r="75" spans="1:9" s="57" customFormat="1" ht="12.75">
      <c r="A75" s="56"/>
      <c r="B75" s="76"/>
      <c r="C75" s="56"/>
      <c r="D75" s="56"/>
      <c r="E75" s="56"/>
      <c r="F75" s="56"/>
      <c r="G75" s="56"/>
      <c r="H75" s="56"/>
      <c r="I75" s="56"/>
    </row>
    <row r="76" spans="1:9" s="57" customFormat="1" ht="12.75">
      <c r="A76" s="56"/>
      <c r="B76" s="76"/>
      <c r="C76" s="56"/>
      <c r="D76" s="56"/>
      <c r="E76" s="56"/>
      <c r="F76" s="56"/>
      <c r="G76" s="56"/>
      <c r="H76" s="56"/>
      <c r="I76" s="56"/>
    </row>
    <row r="77" spans="1:9" s="57" customFormat="1" ht="12.75">
      <c r="A77" s="56"/>
      <c r="B77" s="76"/>
      <c r="C77" s="56"/>
      <c r="D77" s="56"/>
      <c r="E77" s="56"/>
      <c r="F77" s="56"/>
      <c r="G77" s="56"/>
      <c r="H77" s="56"/>
      <c r="I77" s="56"/>
    </row>
    <row r="78" spans="1:9" s="57" customFormat="1" ht="12.75">
      <c r="A78" s="56"/>
      <c r="B78" s="76"/>
      <c r="C78" s="56"/>
      <c r="D78" s="56"/>
      <c r="E78" s="56"/>
      <c r="F78" s="56"/>
      <c r="G78" s="56"/>
      <c r="H78" s="56"/>
      <c r="I78" s="56"/>
    </row>
    <row r="79" spans="1:9" s="57" customFormat="1" ht="12.75">
      <c r="A79" s="56"/>
      <c r="B79" s="76"/>
      <c r="C79" s="56"/>
      <c r="D79" s="56"/>
      <c r="E79" s="56"/>
      <c r="F79" s="56"/>
      <c r="G79" s="56"/>
      <c r="H79" s="56"/>
      <c r="I79" s="56"/>
    </row>
    <row r="80" spans="1:9" s="57" customFormat="1" ht="12.75">
      <c r="A80" s="56"/>
      <c r="B80" s="76"/>
      <c r="C80" s="56"/>
      <c r="D80" s="56"/>
      <c r="E80" s="56"/>
      <c r="F80" s="56"/>
      <c r="G80" s="56"/>
      <c r="H80" s="56"/>
      <c r="I80" s="56"/>
    </row>
    <row r="81" spans="1:9" s="57" customFormat="1" ht="12.75">
      <c r="A81" s="56"/>
      <c r="B81" s="76"/>
      <c r="C81" s="56"/>
      <c r="D81" s="56"/>
      <c r="E81" s="56"/>
      <c r="F81" s="56"/>
      <c r="G81" s="56"/>
      <c r="H81" s="56"/>
      <c r="I81" s="56"/>
    </row>
    <row r="82" spans="1:9" s="57" customFormat="1" ht="12.75">
      <c r="A82" s="56"/>
      <c r="B82" s="76"/>
      <c r="C82" s="56"/>
      <c r="D82" s="56"/>
      <c r="E82" s="56"/>
      <c r="F82" s="56"/>
      <c r="G82" s="56"/>
      <c r="H82" s="56"/>
      <c r="I82" s="56"/>
    </row>
    <row r="83" spans="1:9" s="57" customFormat="1" ht="12.75">
      <c r="A83" s="56"/>
      <c r="B83" s="76"/>
      <c r="C83" s="56"/>
      <c r="D83" s="56"/>
      <c r="E83" s="56"/>
      <c r="F83" s="56"/>
      <c r="G83" s="56"/>
      <c r="H83" s="56"/>
      <c r="I83" s="56"/>
    </row>
    <row r="84" spans="1:9" s="57" customFormat="1" ht="12.75">
      <c r="A84" s="56"/>
      <c r="B84" s="76"/>
      <c r="C84" s="56"/>
      <c r="D84" s="56"/>
      <c r="E84" s="56"/>
      <c r="F84" s="56"/>
      <c r="G84" s="56"/>
      <c r="H84" s="56"/>
      <c r="I84" s="56"/>
    </row>
    <row r="85" spans="1:9" s="57" customFormat="1" ht="12.75">
      <c r="A85" s="56"/>
      <c r="B85" s="76"/>
      <c r="C85" s="56"/>
      <c r="D85" s="56"/>
      <c r="E85" s="56"/>
      <c r="F85" s="56"/>
      <c r="G85" s="56"/>
      <c r="H85" s="56"/>
      <c r="I85" s="56"/>
    </row>
    <row r="86" spans="1:9" s="57" customFormat="1" ht="12.75">
      <c r="A86" s="56"/>
      <c r="B86" s="76"/>
      <c r="C86" s="56"/>
      <c r="D86" s="56"/>
      <c r="E86" s="56"/>
      <c r="F86" s="56"/>
      <c r="G86" s="56"/>
      <c r="H86" s="56"/>
      <c r="I86" s="56"/>
    </row>
    <row r="87" spans="1:9" s="57" customFormat="1" ht="12.75">
      <c r="A87" s="56"/>
      <c r="B87" s="76"/>
      <c r="C87" s="56"/>
      <c r="D87" s="56"/>
      <c r="E87" s="56"/>
      <c r="F87" s="56"/>
      <c r="G87" s="56"/>
      <c r="H87" s="56"/>
      <c r="I87" s="56"/>
    </row>
    <row r="88" spans="1:9" s="57" customFormat="1" ht="12.75">
      <c r="A88" s="56"/>
      <c r="B88" s="76"/>
      <c r="C88" s="56"/>
      <c r="D88" s="56"/>
      <c r="E88" s="56"/>
      <c r="F88" s="56"/>
      <c r="G88" s="56"/>
      <c r="H88" s="56"/>
      <c r="I88" s="56"/>
    </row>
    <row r="89" spans="1:9" s="57" customFormat="1" ht="12.75">
      <c r="A89" s="56"/>
      <c r="B89" s="76"/>
      <c r="C89" s="56"/>
      <c r="D89" s="56"/>
      <c r="E89" s="56"/>
      <c r="F89" s="56"/>
      <c r="G89" s="56"/>
      <c r="H89" s="56"/>
      <c r="I89" s="56"/>
    </row>
    <row r="90" spans="1:9" s="57" customFormat="1" ht="12.75">
      <c r="A90" s="56"/>
      <c r="B90" s="76"/>
      <c r="C90" s="56"/>
      <c r="D90" s="56"/>
      <c r="E90" s="56"/>
      <c r="F90" s="56"/>
      <c r="G90" s="56"/>
      <c r="H90" s="56"/>
      <c r="I90" s="56"/>
    </row>
    <row r="91" spans="1:9" s="57" customFormat="1" ht="12.75">
      <c r="A91" s="56"/>
      <c r="B91" s="76"/>
      <c r="C91" s="56"/>
      <c r="D91" s="56"/>
      <c r="E91" s="56"/>
      <c r="F91" s="56"/>
      <c r="G91" s="56"/>
      <c r="H91" s="56"/>
      <c r="I91" s="56"/>
    </row>
    <row r="92" spans="1:9" s="57" customFormat="1" ht="12.75">
      <c r="A92" s="56"/>
      <c r="B92" s="76"/>
      <c r="C92" s="56"/>
      <c r="D92" s="56"/>
      <c r="E92" s="56"/>
      <c r="F92" s="56"/>
      <c r="G92" s="56"/>
      <c r="H92" s="56"/>
      <c r="I92" s="56"/>
    </row>
    <row r="93" spans="1:9" s="57" customFormat="1" ht="12.75">
      <c r="A93" s="56"/>
      <c r="B93" s="76"/>
      <c r="C93" s="56"/>
      <c r="D93" s="56"/>
      <c r="E93" s="56"/>
      <c r="F93" s="56"/>
      <c r="G93" s="56"/>
      <c r="H93" s="56"/>
      <c r="I93" s="56"/>
    </row>
    <row r="94" spans="1:9" s="57" customFormat="1" ht="12.75">
      <c r="A94" s="56"/>
      <c r="B94" s="76"/>
      <c r="C94" s="56"/>
      <c r="D94" s="56"/>
      <c r="E94" s="56"/>
      <c r="F94" s="56"/>
      <c r="G94" s="56"/>
      <c r="H94" s="56"/>
      <c r="I94" s="56"/>
    </row>
    <row r="95" spans="1:9" s="57" customFormat="1" ht="12.75">
      <c r="A95" s="56"/>
      <c r="B95" s="76"/>
      <c r="C95" s="56"/>
      <c r="D95" s="56"/>
      <c r="E95" s="56"/>
      <c r="F95" s="56"/>
      <c r="G95" s="56"/>
      <c r="H95" s="56"/>
      <c r="I95" s="56"/>
    </row>
    <row r="96" spans="1:9" s="57" customFormat="1" ht="12.75">
      <c r="A96" s="56"/>
      <c r="B96" s="76"/>
      <c r="C96" s="56"/>
      <c r="D96" s="56"/>
      <c r="E96" s="56"/>
      <c r="F96" s="56"/>
      <c r="G96" s="56"/>
      <c r="H96" s="56"/>
      <c r="I96" s="56"/>
    </row>
    <row r="97" spans="1:9" s="57" customFormat="1" ht="12.75">
      <c r="A97" s="56"/>
      <c r="B97" s="76"/>
      <c r="C97" s="56"/>
      <c r="D97" s="56"/>
      <c r="E97" s="56"/>
      <c r="F97" s="56"/>
      <c r="G97" s="56"/>
      <c r="H97" s="56"/>
      <c r="I97" s="56"/>
    </row>
    <row r="98" spans="1:9" s="57" customFormat="1" ht="12.75">
      <c r="A98" s="56"/>
      <c r="B98" s="76"/>
      <c r="C98" s="56"/>
      <c r="D98" s="56"/>
      <c r="E98" s="56"/>
      <c r="F98" s="56"/>
      <c r="G98" s="56"/>
      <c r="H98" s="56"/>
      <c r="I98" s="56"/>
    </row>
    <row r="99" spans="1:9" s="57" customFormat="1" ht="12.75">
      <c r="A99" s="56"/>
      <c r="B99" s="76"/>
      <c r="C99" s="56"/>
      <c r="D99" s="56"/>
      <c r="E99" s="56"/>
      <c r="F99" s="56"/>
      <c r="G99" s="56"/>
      <c r="H99" s="56"/>
      <c r="I99" s="56"/>
    </row>
    <row r="100" spans="1:9" s="57" customFormat="1" ht="12.75">
      <c r="A100" s="56"/>
      <c r="B100" s="76"/>
      <c r="C100" s="56"/>
      <c r="D100" s="56"/>
      <c r="E100" s="56"/>
      <c r="F100" s="56"/>
      <c r="G100" s="56"/>
      <c r="H100" s="56"/>
      <c r="I100" s="56"/>
    </row>
    <row r="101" spans="1:9" s="57" customFormat="1" ht="12.75">
      <c r="A101" s="56"/>
      <c r="B101" s="76"/>
      <c r="C101" s="56"/>
      <c r="D101" s="56"/>
      <c r="E101" s="56"/>
      <c r="F101" s="56"/>
      <c r="G101" s="56"/>
      <c r="H101" s="56"/>
      <c r="I101" s="56"/>
    </row>
    <row r="102" spans="1:9" s="57" customFormat="1" ht="12.75">
      <c r="A102" s="56"/>
      <c r="B102" s="76"/>
      <c r="C102" s="56"/>
      <c r="D102" s="56"/>
      <c r="E102" s="56"/>
      <c r="F102" s="56"/>
      <c r="G102" s="56"/>
      <c r="H102" s="56"/>
      <c r="I102" s="56"/>
    </row>
    <row r="103" spans="1:9" s="57" customFormat="1" ht="12.75">
      <c r="A103" s="56"/>
      <c r="B103" s="76"/>
      <c r="C103" s="56"/>
      <c r="D103" s="56"/>
      <c r="E103" s="56"/>
      <c r="F103" s="56"/>
      <c r="G103" s="56"/>
      <c r="H103" s="56"/>
      <c r="I103" s="56"/>
    </row>
    <row r="104" spans="1:9" s="57" customFormat="1" ht="12.75">
      <c r="A104" s="56"/>
      <c r="B104" s="76"/>
      <c r="C104" s="56"/>
      <c r="D104" s="56"/>
      <c r="E104" s="56"/>
      <c r="F104" s="56"/>
      <c r="G104" s="56"/>
      <c r="H104" s="56"/>
      <c r="I104" s="56"/>
    </row>
    <row r="105" spans="1:9" s="57" customFormat="1" ht="12.75">
      <c r="A105" s="56"/>
      <c r="B105" s="76"/>
      <c r="C105" s="56"/>
      <c r="D105" s="56"/>
      <c r="E105" s="56"/>
      <c r="F105" s="56"/>
      <c r="G105" s="56"/>
      <c r="H105" s="56"/>
      <c r="I105" s="56"/>
    </row>
    <row r="106" spans="1:9" s="57" customFormat="1" ht="12.75">
      <c r="A106" s="56"/>
      <c r="B106" s="76"/>
      <c r="C106" s="56"/>
      <c r="D106" s="56"/>
      <c r="E106" s="56"/>
      <c r="F106" s="56"/>
      <c r="G106" s="56"/>
      <c r="H106" s="56"/>
      <c r="I106" s="56"/>
    </row>
    <row r="107" spans="1:9" s="57" customFormat="1" ht="12.75">
      <c r="A107" s="56"/>
      <c r="B107" s="76"/>
      <c r="C107" s="56"/>
      <c r="D107" s="56"/>
      <c r="E107" s="56"/>
      <c r="F107" s="56"/>
      <c r="G107" s="56"/>
      <c r="H107" s="56"/>
      <c r="I107" s="56"/>
    </row>
    <row r="108" spans="1:9" s="57" customFormat="1" ht="12.75">
      <c r="A108" s="56"/>
      <c r="B108" s="76"/>
      <c r="C108" s="56"/>
      <c r="D108" s="56"/>
      <c r="E108" s="56"/>
      <c r="F108" s="56"/>
      <c r="G108" s="56"/>
      <c r="H108" s="56"/>
      <c r="I108" s="56"/>
    </row>
    <row r="109" spans="1:9" s="57" customFormat="1" ht="12.75">
      <c r="A109" s="56"/>
      <c r="B109" s="76"/>
      <c r="C109" s="56"/>
      <c r="D109" s="56"/>
      <c r="E109" s="56"/>
      <c r="F109" s="56"/>
      <c r="G109" s="56"/>
      <c r="H109" s="56"/>
      <c r="I109" s="56"/>
    </row>
    <row r="110" spans="1:9" s="57" customFormat="1" ht="12.75">
      <c r="A110" s="56"/>
      <c r="B110" s="76"/>
      <c r="C110" s="56"/>
      <c r="D110" s="56"/>
      <c r="E110" s="56"/>
      <c r="F110" s="56"/>
      <c r="G110" s="56"/>
      <c r="H110" s="56"/>
      <c r="I110" s="56"/>
    </row>
    <row r="111" spans="1:9" s="57" customFormat="1" ht="12.75">
      <c r="A111" s="56"/>
      <c r="B111" s="76"/>
      <c r="C111" s="56"/>
      <c r="D111" s="56"/>
      <c r="E111" s="56"/>
      <c r="F111" s="56"/>
      <c r="G111" s="56"/>
      <c r="H111" s="56"/>
      <c r="I111" s="56"/>
    </row>
    <row r="112" spans="1:9" s="57" customFormat="1" ht="12.75">
      <c r="A112" s="56"/>
      <c r="B112" s="76"/>
      <c r="C112" s="56"/>
      <c r="D112" s="56"/>
      <c r="E112" s="56"/>
      <c r="F112" s="56"/>
      <c r="G112" s="56"/>
      <c r="H112" s="56"/>
      <c r="I112" s="56"/>
    </row>
    <row r="113" spans="1:9" s="57" customFormat="1" ht="12.75">
      <c r="A113" s="56"/>
      <c r="B113" s="76"/>
      <c r="C113" s="56"/>
      <c r="D113" s="56"/>
      <c r="E113" s="56"/>
      <c r="F113" s="56"/>
      <c r="G113" s="56"/>
      <c r="H113" s="56"/>
      <c r="I113" s="56"/>
    </row>
    <row r="114" spans="1:9" s="57" customFormat="1" ht="12.75">
      <c r="A114" s="56"/>
      <c r="B114" s="76"/>
      <c r="C114" s="56"/>
      <c r="D114" s="56"/>
      <c r="E114" s="56"/>
      <c r="F114" s="56"/>
      <c r="G114" s="56"/>
      <c r="H114" s="56"/>
      <c r="I114" s="56"/>
    </row>
    <row r="115" spans="1:9" s="57" customFormat="1" ht="12.75">
      <c r="A115" s="56"/>
      <c r="B115" s="76"/>
      <c r="C115" s="56"/>
      <c r="D115" s="56"/>
      <c r="E115" s="56"/>
      <c r="F115" s="56"/>
      <c r="G115" s="56"/>
      <c r="H115" s="56"/>
      <c r="I115" s="56"/>
    </row>
    <row r="116" spans="1:9" s="57" customFormat="1" ht="12.75">
      <c r="A116" s="56"/>
      <c r="B116" s="76"/>
      <c r="C116" s="56"/>
      <c r="D116" s="56"/>
      <c r="E116" s="56"/>
      <c r="F116" s="56"/>
      <c r="G116" s="56"/>
      <c r="H116" s="56"/>
      <c r="I116" s="56"/>
    </row>
    <row r="117" spans="1:9" s="57" customFormat="1" ht="12.75">
      <c r="A117" s="56"/>
      <c r="B117" s="76"/>
      <c r="C117" s="56"/>
      <c r="D117" s="56"/>
      <c r="E117" s="56"/>
      <c r="F117" s="56"/>
      <c r="G117" s="56"/>
      <c r="H117" s="56"/>
      <c r="I117" s="56"/>
    </row>
    <row r="118" spans="1:9" s="57" customFormat="1" ht="12.75">
      <c r="A118" s="56"/>
      <c r="B118" s="76"/>
      <c r="C118" s="56"/>
      <c r="D118" s="56"/>
      <c r="E118" s="56"/>
      <c r="F118" s="56"/>
      <c r="G118" s="56"/>
      <c r="H118" s="56"/>
      <c r="I118" s="56"/>
    </row>
    <row r="119" spans="1:9" s="57" customFormat="1" ht="12.75">
      <c r="A119" s="56"/>
      <c r="B119" s="76"/>
      <c r="C119" s="56"/>
      <c r="D119" s="56"/>
      <c r="E119" s="56"/>
      <c r="F119" s="56"/>
      <c r="G119" s="56"/>
      <c r="H119" s="56"/>
      <c r="I119" s="56"/>
    </row>
    <row r="120" spans="1:9" s="57" customFormat="1" ht="12.75">
      <c r="A120" s="56"/>
      <c r="B120" s="76"/>
      <c r="C120" s="56"/>
      <c r="D120" s="56"/>
      <c r="E120" s="56"/>
      <c r="F120" s="56"/>
      <c r="G120" s="56"/>
      <c r="H120" s="56"/>
      <c r="I120" s="56"/>
    </row>
    <row r="121" spans="1:9" s="57" customFormat="1" ht="12.75">
      <c r="A121" s="56"/>
      <c r="B121" s="76"/>
      <c r="C121" s="56"/>
      <c r="D121" s="56"/>
      <c r="E121" s="56"/>
      <c r="F121" s="56"/>
      <c r="G121" s="56"/>
      <c r="H121" s="56"/>
      <c r="I121" s="56"/>
    </row>
    <row r="122" spans="1:9" s="57" customFormat="1" ht="12.75">
      <c r="A122" s="56"/>
      <c r="B122" s="76"/>
      <c r="C122" s="56"/>
      <c r="D122" s="56"/>
      <c r="E122" s="56"/>
      <c r="F122" s="56"/>
      <c r="G122" s="56"/>
      <c r="H122" s="56"/>
      <c r="I122" s="56"/>
    </row>
    <row r="123" spans="1:9" s="57" customFormat="1" ht="12.75">
      <c r="A123" s="56"/>
      <c r="B123" s="76"/>
      <c r="C123" s="56"/>
      <c r="D123" s="56"/>
      <c r="E123" s="56"/>
      <c r="F123" s="56"/>
      <c r="G123" s="56"/>
      <c r="H123" s="56"/>
      <c r="I123" s="56"/>
    </row>
    <row r="124" spans="1:9" s="57" customFormat="1" ht="12.75">
      <c r="A124" s="56"/>
      <c r="B124" s="76"/>
      <c r="C124" s="56"/>
      <c r="D124" s="56"/>
      <c r="E124" s="56"/>
      <c r="F124" s="56"/>
      <c r="G124" s="56"/>
      <c r="H124" s="56"/>
      <c r="I124" s="56"/>
    </row>
    <row r="125" spans="1:9" s="57" customFormat="1" ht="12.75">
      <c r="A125" s="56"/>
      <c r="B125" s="76"/>
      <c r="C125" s="56"/>
      <c r="D125" s="56"/>
      <c r="E125" s="56"/>
      <c r="F125" s="56"/>
      <c r="G125" s="56"/>
      <c r="H125" s="56"/>
      <c r="I125" s="56"/>
    </row>
    <row r="126" spans="1:9" s="57" customFormat="1" ht="12.75">
      <c r="A126" s="56"/>
      <c r="B126" s="76"/>
      <c r="C126" s="56"/>
      <c r="D126" s="56"/>
      <c r="E126" s="56"/>
      <c r="F126" s="56"/>
      <c r="G126" s="56"/>
      <c r="H126" s="56"/>
      <c r="I126" s="56"/>
    </row>
    <row r="127" spans="1:9" s="57" customFormat="1" ht="12.75">
      <c r="A127" s="56"/>
      <c r="B127" s="76"/>
      <c r="C127" s="56"/>
      <c r="D127" s="56"/>
      <c r="E127" s="56"/>
      <c r="F127" s="56"/>
      <c r="G127" s="56"/>
      <c r="H127" s="56"/>
      <c r="I127" s="56"/>
    </row>
    <row r="128" spans="1:9" s="57" customFormat="1" ht="12.75">
      <c r="A128" s="56"/>
      <c r="B128" s="76"/>
      <c r="C128" s="56"/>
      <c r="D128" s="56"/>
      <c r="E128" s="56"/>
      <c r="F128" s="56"/>
      <c r="G128" s="56"/>
      <c r="H128" s="56"/>
      <c r="I128" s="56"/>
    </row>
    <row r="129" spans="1:9" s="57" customFormat="1" ht="12.75">
      <c r="A129" s="56"/>
      <c r="B129" s="76"/>
      <c r="C129" s="56"/>
      <c r="D129" s="56"/>
      <c r="E129" s="56"/>
      <c r="F129" s="56"/>
      <c r="G129" s="56"/>
      <c r="H129" s="56"/>
      <c r="I129" s="56"/>
    </row>
    <row r="130" spans="1:9" s="57" customFormat="1" ht="12.75">
      <c r="A130" s="56"/>
      <c r="B130" s="76"/>
      <c r="C130" s="56"/>
      <c r="D130" s="56"/>
      <c r="E130" s="56"/>
      <c r="F130" s="56"/>
      <c r="G130" s="56"/>
      <c r="H130" s="56"/>
      <c r="I130" s="56"/>
    </row>
    <row r="131" spans="1:9" s="57" customFormat="1" ht="12.75">
      <c r="A131" s="56"/>
      <c r="B131" s="76"/>
      <c r="C131" s="56"/>
      <c r="D131" s="56"/>
      <c r="E131" s="56"/>
      <c r="F131" s="56"/>
      <c r="G131" s="56"/>
      <c r="H131" s="56"/>
      <c r="I131" s="56"/>
    </row>
    <row r="132" spans="1:9" s="57" customFormat="1" ht="12.75">
      <c r="A132" s="56"/>
      <c r="B132" s="76"/>
      <c r="C132" s="56"/>
      <c r="D132" s="56"/>
      <c r="E132" s="56"/>
      <c r="F132" s="56"/>
      <c r="G132" s="56"/>
      <c r="H132" s="56"/>
      <c r="I132" s="56"/>
    </row>
    <row r="133" spans="1:9" s="57" customFormat="1" ht="12.75">
      <c r="A133" s="56"/>
      <c r="B133" s="76"/>
      <c r="C133" s="56"/>
      <c r="D133" s="56"/>
      <c r="E133" s="56"/>
      <c r="F133" s="56"/>
      <c r="G133" s="56"/>
      <c r="H133" s="56"/>
      <c r="I133" s="56"/>
    </row>
    <row r="134" spans="1:9" s="57" customFormat="1" ht="12.75">
      <c r="A134" s="56"/>
      <c r="B134" s="76"/>
      <c r="C134" s="56"/>
      <c r="D134" s="56"/>
      <c r="E134" s="56"/>
      <c r="F134" s="56"/>
      <c r="G134" s="56"/>
      <c r="H134" s="56"/>
      <c r="I134" s="56"/>
    </row>
    <row r="135" spans="1:9" s="57" customFormat="1" ht="12.75">
      <c r="A135" s="56"/>
      <c r="B135" s="76"/>
      <c r="C135" s="56"/>
      <c r="D135" s="56"/>
      <c r="E135" s="56"/>
      <c r="F135" s="56"/>
      <c r="G135" s="56"/>
      <c r="H135" s="56"/>
      <c r="I135" s="56"/>
    </row>
    <row r="136" spans="1:9" s="57" customFormat="1" ht="12.75">
      <c r="A136" s="56"/>
      <c r="B136" s="76"/>
      <c r="C136" s="56"/>
      <c r="D136" s="56"/>
      <c r="E136" s="56"/>
      <c r="F136" s="56"/>
      <c r="G136" s="56"/>
      <c r="H136" s="56"/>
      <c r="I136" s="56"/>
    </row>
    <row r="137" spans="1:9" s="57" customFormat="1" ht="12.75">
      <c r="A137" s="56"/>
      <c r="B137" s="76"/>
      <c r="C137" s="56"/>
      <c r="D137" s="56"/>
      <c r="E137" s="56"/>
      <c r="F137" s="56"/>
      <c r="G137" s="56"/>
      <c r="H137" s="56"/>
      <c r="I137" s="56"/>
    </row>
    <row r="138" spans="1:9" s="57" customFormat="1" ht="12.75">
      <c r="A138" s="56"/>
      <c r="B138" s="76"/>
      <c r="C138" s="56"/>
      <c r="D138" s="56"/>
      <c r="E138" s="56"/>
      <c r="F138" s="56"/>
      <c r="G138" s="56"/>
      <c r="H138" s="56"/>
      <c r="I138" s="56"/>
    </row>
    <row r="139" spans="1:9" s="57" customFormat="1" ht="12.75">
      <c r="A139" s="56"/>
      <c r="B139" s="76"/>
      <c r="C139" s="56"/>
      <c r="D139" s="56"/>
      <c r="E139" s="56"/>
      <c r="F139" s="56"/>
      <c r="G139" s="56"/>
      <c r="H139" s="56"/>
      <c r="I139" s="56"/>
    </row>
    <row r="140" spans="1:9" s="57" customFormat="1" ht="12.75">
      <c r="A140" s="56"/>
      <c r="B140" s="76"/>
      <c r="C140" s="56"/>
      <c r="D140" s="56"/>
      <c r="E140" s="56"/>
      <c r="F140" s="56"/>
      <c r="G140" s="56"/>
      <c r="H140" s="56"/>
      <c r="I140" s="56"/>
    </row>
    <row r="141" spans="1:9" s="57" customFormat="1" ht="12.75">
      <c r="A141" s="56"/>
      <c r="B141" s="76"/>
      <c r="C141" s="56"/>
      <c r="D141" s="56"/>
      <c r="E141" s="56"/>
      <c r="F141" s="56"/>
      <c r="G141" s="56"/>
      <c r="H141" s="56"/>
      <c r="I141" s="56"/>
    </row>
    <row r="142" spans="1:9" s="57" customFormat="1" ht="12.75">
      <c r="A142" s="56"/>
      <c r="B142" s="76"/>
      <c r="C142" s="56"/>
      <c r="D142" s="56"/>
      <c r="E142" s="56"/>
      <c r="F142" s="56"/>
      <c r="G142" s="56"/>
      <c r="H142" s="56"/>
      <c r="I142" s="56"/>
    </row>
    <row r="143" spans="1:9" s="57" customFormat="1" ht="12.75">
      <c r="A143" s="56"/>
      <c r="B143" s="76"/>
      <c r="C143" s="56"/>
      <c r="D143" s="56"/>
      <c r="E143" s="56"/>
      <c r="F143" s="56"/>
      <c r="G143" s="56"/>
      <c r="H143" s="56"/>
      <c r="I143" s="56"/>
    </row>
    <row r="144" spans="1:9" s="57" customFormat="1" ht="12.75">
      <c r="A144" s="56"/>
      <c r="B144" s="76"/>
      <c r="C144" s="56"/>
      <c r="D144" s="56"/>
      <c r="E144" s="56"/>
      <c r="F144" s="56"/>
      <c r="G144" s="56"/>
      <c r="H144" s="56"/>
      <c r="I144" s="56"/>
    </row>
    <row r="145" spans="1:9" s="57" customFormat="1" ht="12.75">
      <c r="A145" s="56"/>
      <c r="B145" s="76"/>
      <c r="C145" s="56"/>
      <c r="D145" s="56"/>
      <c r="E145" s="56"/>
      <c r="F145" s="56"/>
      <c r="G145" s="56"/>
      <c r="H145" s="56"/>
      <c r="I145" s="56"/>
    </row>
    <row r="146" spans="1:9" s="57" customFormat="1" ht="12.75">
      <c r="A146" s="56"/>
      <c r="B146" s="76"/>
      <c r="C146" s="56"/>
      <c r="D146" s="56"/>
      <c r="E146" s="56"/>
      <c r="F146" s="56"/>
      <c r="G146" s="56"/>
      <c r="H146" s="56"/>
      <c r="I146" s="56"/>
    </row>
    <row r="147" spans="1:9" s="57" customFormat="1" ht="12.75">
      <c r="A147" s="56"/>
      <c r="B147" s="76"/>
      <c r="C147" s="56"/>
      <c r="D147" s="56"/>
      <c r="E147" s="56"/>
      <c r="F147" s="56"/>
      <c r="G147" s="56"/>
      <c r="H147" s="56"/>
      <c r="I147" s="56"/>
    </row>
    <row r="148" spans="1:9" s="57" customFormat="1" ht="12.75">
      <c r="A148" s="56"/>
      <c r="B148" s="76"/>
      <c r="C148" s="56"/>
      <c r="D148" s="56"/>
      <c r="E148" s="56"/>
      <c r="F148" s="56"/>
      <c r="G148" s="56"/>
      <c r="H148" s="56"/>
      <c r="I148" s="56"/>
    </row>
    <row r="149" spans="1:9" s="57" customFormat="1" ht="12.75">
      <c r="A149" s="56"/>
      <c r="B149" s="76"/>
      <c r="C149" s="56"/>
      <c r="D149" s="56"/>
      <c r="E149" s="56"/>
      <c r="F149" s="56"/>
      <c r="G149" s="56"/>
      <c r="H149" s="56"/>
      <c r="I149" s="56"/>
    </row>
    <row r="150" spans="1:9" s="57" customFormat="1" ht="12.75">
      <c r="A150" s="56"/>
      <c r="B150" s="76"/>
      <c r="C150" s="56"/>
      <c r="D150" s="56"/>
      <c r="E150" s="56"/>
      <c r="F150" s="56"/>
      <c r="G150" s="56"/>
      <c r="H150" s="56"/>
      <c r="I150" s="56"/>
    </row>
    <row r="151" spans="1:9" s="57" customFormat="1" ht="12.75">
      <c r="A151" s="56"/>
      <c r="B151" s="76"/>
      <c r="C151" s="56"/>
      <c r="D151" s="56"/>
      <c r="E151" s="56"/>
      <c r="F151" s="56"/>
      <c r="G151" s="56"/>
      <c r="H151" s="56"/>
      <c r="I151" s="56"/>
    </row>
    <row r="152" spans="1:9" s="57" customFormat="1" ht="12.75">
      <c r="A152" s="56"/>
      <c r="B152" s="76"/>
      <c r="C152" s="56"/>
      <c r="D152" s="56"/>
      <c r="E152" s="56"/>
      <c r="F152" s="56"/>
      <c r="G152" s="56"/>
      <c r="H152" s="56"/>
      <c r="I152" s="56"/>
    </row>
    <row r="153" spans="1:9" s="57" customFormat="1" ht="12.75">
      <c r="A153" s="56"/>
      <c r="B153" s="76"/>
      <c r="C153" s="56"/>
      <c r="D153" s="56"/>
      <c r="E153" s="56"/>
      <c r="F153" s="56"/>
      <c r="G153" s="56"/>
      <c r="H153" s="56"/>
      <c r="I153" s="56"/>
    </row>
    <row r="154" spans="1:9" s="57" customFormat="1" ht="12.75">
      <c r="A154" s="56"/>
      <c r="B154" s="76"/>
      <c r="C154" s="56"/>
      <c r="D154" s="56"/>
      <c r="E154" s="56"/>
      <c r="F154" s="56"/>
      <c r="G154" s="56"/>
      <c r="H154" s="56"/>
      <c r="I154" s="56"/>
    </row>
    <row r="155" spans="1:9" s="57" customFormat="1" ht="12.75">
      <c r="A155" s="56"/>
      <c r="B155" s="76"/>
      <c r="C155" s="56"/>
      <c r="D155" s="56"/>
      <c r="E155" s="56"/>
      <c r="F155" s="56"/>
      <c r="G155" s="56"/>
      <c r="H155" s="56"/>
      <c r="I155" s="56"/>
    </row>
    <row r="156" spans="1:9" s="57" customFormat="1" ht="12.75">
      <c r="A156" s="56"/>
      <c r="B156" s="76"/>
      <c r="C156" s="56"/>
      <c r="D156" s="56"/>
      <c r="E156" s="56"/>
      <c r="F156" s="56"/>
      <c r="G156" s="56"/>
      <c r="H156" s="56"/>
      <c r="I156" s="56"/>
    </row>
    <row r="157" spans="1:9" s="57" customFormat="1" ht="12.75">
      <c r="A157" s="56"/>
      <c r="B157" s="76"/>
      <c r="C157" s="56"/>
      <c r="D157" s="56"/>
      <c r="E157" s="56"/>
      <c r="F157" s="56"/>
      <c r="G157" s="56"/>
      <c r="H157" s="56"/>
      <c r="I157" s="56"/>
    </row>
    <row r="158" spans="1:9" s="57" customFormat="1" ht="12.75">
      <c r="A158" s="56"/>
      <c r="B158" s="76"/>
      <c r="C158" s="56"/>
      <c r="D158" s="56"/>
      <c r="E158" s="56"/>
      <c r="F158" s="56"/>
      <c r="G158" s="56"/>
      <c r="H158" s="56"/>
      <c r="I158" s="56"/>
    </row>
    <row r="159" spans="1:9" s="57" customFormat="1" ht="12.75">
      <c r="A159" s="56"/>
      <c r="B159" s="76"/>
      <c r="C159" s="56"/>
      <c r="D159" s="56"/>
      <c r="E159" s="56"/>
      <c r="F159" s="56"/>
      <c r="G159" s="56"/>
      <c r="H159" s="56"/>
      <c r="I159" s="56"/>
    </row>
    <row r="160" spans="1:9" s="57" customFormat="1" ht="12.75">
      <c r="A160" s="56"/>
      <c r="B160" s="76"/>
      <c r="C160" s="56"/>
      <c r="D160" s="56"/>
      <c r="E160" s="56"/>
      <c r="F160" s="56"/>
      <c r="G160" s="56"/>
      <c r="H160" s="56"/>
      <c r="I160" s="56"/>
    </row>
    <row r="161" spans="1:9" s="57" customFormat="1" ht="12.75">
      <c r="A161" s="56"/>
      <c r="B161" s="76"/>
      <c r="C161" s="56"/>
      <c r="D161" s="56"/>
      <c r="E161" s="56"/>
      <c r="F161" s="56"/>
      <c r="G161" s="56"/>
      <c r="H161" s="56"/>
      <c r="I161" s="56"/>
    </row>
    <row r="162" spans="1:9" s="57" customFormat="1" ht="12.75">
      <c r="A162" s="56"/>
      <c r="B162" s="76"/>
      <c r="C162" s="56"/>
      <c r="D162" s="56"/>
      <c r="E162" s="56"/>
      <c r="F162" s="56"/>
      <c r="G162" s="56"/>
      <c r="H162" s="56"/>
      <c r="I162" s="56"/>
    </row>
    <row r="163" spans="1:9" s="57" customFormat="1" ht="12.75">
      <c r="A163" s="56"/>
      <c r="B163" s="76"/>
      <c r="C163" s="56"/>
      <c r="D163" s="56"/>
      <c r="E163" s="56"/>
      <c r="F163" s="56"/>
      <c r="G163" s="56"/>
      <c r="H163" s="56"/>
      <c r="I163" s="56"/>
    </row>
    <row r="164" spans="1:9" s="57" customFormat="1" ht="12.75">
      <c r="A164" s="56"/>
      <c r="B164" s="76"/>
      <c r="C164" s="56"/>
      <c r="D164" s="56"/>
      <c r="E164" s="56"/>
      <c r="F164" s="56"/>
      <c r="G164" s="56"/>
      <c r="H164" s="56"/>
      <c r="I164" s="56"/>
    </row>
    <row r="165" spans="1:9" s="57" customFormat="1" ht="12.75">
      <c r="A165" s="56"/>
      <c r="B165" s="76"/>
      <c r="C165" s="56"/>
      <c r="D165" s="56"/>
      <c r="E165" s="56"/>
      <c r="F165" s="56"/>
      <c r="G165" s="56"/>
      <c r="H165" s="56"/>
      <c r="I165" s="56"/>
    </row>
    <row r="166" spans="1:9" s="57" customFormat="1" ht="12.75">
      <c r="A166" s="56"/>
      <c r="B166" s="76"/>
      <c r="C166" s="56"/>
      <c r="D166" s="56"/>
      <c r="E166" s="56"/>
      <c r="F166" s="56"/>
      <c r="G166" s="56"/>
      <c r="H166" s="56"/>
      <c r="I166" s="56"/>
    </row>
    <row r="167" spans="1:9" s="57" customFormat="1" ht="12.75">
      <c r="A167" s="56"/>
      <c r="B167" s="76"/>
      <c r="C167" s="56"/>
      <c r="D167" s="56"/>
      <c r="E167" s="56"/>
      <c r="F167" s="56"/>
      <c r="G167" s="56"/>
      <c r="H167" s="56"/>
      <c r="I167" s="56"/>
    </row>
    <row r="168" spans="1:9" s="57" customFormat="1" ht="12.75">
      <c r="A168" s="56"/>
      <c r="B168" s="76"/>
      <c r="C168" s="56"/>
      <c r="D168" s="56"/>
      <c r="E168" s="56"/>
      <c r="F168" s="56"/>
      <c r="G168" s="56"/>
      <c r="H168" s="56"/>
      <c r="I168" s="56"/>
    </row>
    <row r="169" spans="1:9" s="57" customFormat="1" ht="12.75">
      <c r="A169" s="56"/>
      <c r="B169" s="76"/>
      <c r="C169" s="56"/>
      <c r="D169" s="56"/>
      <c r="E169" s="56"/>
      <c r="F169" s="56"/>
      <c r="G169" s="56"/>
      <c r="H169" s="56"/>
      <c r="I169" s="56"/>
    </row>
    <row r="170" spans="1:9" s="57" customFormat="1" ht="12.75">
      <c r="A170" s="56"/>
      <c r="B170" s="76"/>
      <c r="C170" s="56"/>
      <c r="D170" s="56"/>
      <c r="E170" s="56"/>
      <c r="F170" s="56"/>
      <c r="G170" s="56"/>
      <c r="H170" s="56"/>
      <c r="I170" s="56"/>
    </row>
    <row r="171" spans="1:9" s="57" customFormat="1" ht="12.75">
      <c r="A171" s="56"/>
      <c r="B171" s="76"/>
      <c r="C171" s="56"/>
      <c r="D171" s="56"/>
      <c r="E171" s="56"/>
      <c r="F171" s="56"/>
      <c r="G171" s="56"/>
      <c r="H171" s="56"/>
      <c r="I171" s="56"/>
    </row>
    <row r="172" spans="1:9" s="57" customFormat="1" ht="12.75">
      <c r="A172" s="56"/>
      <c r="B172" s="76"/>
      <c r="C172" s="56"/>
      <c r="D172" s="56"/>
      <c r="E172" s="56"/>
      <c r="F172" s="56"/>
      <c r="G172" s="56"/>
      <c r="H172" s="56"/>
      <c r="I172" s="56"/>
    </row>
    <row r="173" spans="1:9" s="57" customFormat="1" ht="12.75">
      <c r="A173" s="56"/>
      <c r="B173" s="76"/>
      <c r="C173" s="56"/>
      <c r="D173" s="56"/>
      <c r="E173" s="56"/>
      <c r="F173" s="56"/>
      <c r="G173" s="56"/>
      <c r="H173" s="56"/>
      <c r="I173" s="56"/>
    </row>
    <row r="174" spans="1:9" s="57" customFormat="1" ht="12.75">
      <c r="A174" s="56"/>
      <c r="B174" s="76"/>
      <c r="C174" s="56"/>
      <c r="D174" s="56"/>
      <c r="E174" s="56"/>
      <c r="F174" s="56"/>
      <c r="G174" s="56"/>
      <c r="H174" s="56"/>
      <c r="I174" s="56"/>
    </row>
    <row r="175" spans="1:9" s="57" customFormat="1" ht="12.75">
      <c r="A175" s="56"/>
      <c r="B175" s="76"/>
      <c r="C175" s="56"/>
      <c r="D175" s="56"/>
      <c r="E175" s="56"/>
      <c r="F175" s="56"/>
      <c r="G175" s="56"/>
      <c r="H175" s="56"/>
      <c r="I175" s="56"/>
    </row>
    <row r="176" spans="1:9" s="57" customFormat="1" ht="12.75">
      <c r="A176" s="56"/>
      <c r="B176" s="76"/>
      <c r="C176" s="56"/>
      <c r="D176" s="56"/>
      <c r="E176" s="56"/>
      <c r="F176" s="56"/>
      <c r="G176" s="56"/>
      <c r="H176" s="56"/>
      <c r="I176" s="56"/>
    </row>
    <row r="177" spans="1:9" s="57" customFormat="1" ht="12.75">
      <c r="A177" s="56"/>
      <c r="B177" s="76"/>
      <c r="C177" s="56"/>
      <c r="D177" s="56"/>
      <c r="E177" s="56"/>
      <c r="F177" s="56"/>
      <c r="G177" s="56"/>
      <c r="H177" s="56"/>
      <c r="I177" s="56"/>
    </row>
    <row r="178" spans="1:9" s="57" customFormat="1" ht="12.75">
      <c r="A178" s="56"/>
      <c r="B178" s="76"/>
      <c r="C178" s="56"/>
      <c r="D178" s="56"/>
      <c r="E178" s="56"/>
      <c r="F178" s="56"/>
      <c r="G178" s="56"/>
      <c r="H178" s="56"/>
      <c r="I178" s="56"/>
    </row>
    <row r="179" spans="1:9" s="57" customFormat="1" ht="12.75">
      <c r="A179" s="56"/>
      <c r="B179" s="76"/>
      <c r="C179" s="56"/>
      <c r="D179" s="56"/>
      <c r="E179" s="56"/>
      <c r="F179" s="56"/>
      <c r="G179" s="56"/>
      <c r="H179" s="56"/>
      <c r="I179" s="56"/>
    </row>
    <row r="180" spans="1:9" s="57" customFormat="1" ht="12.75">
      <c r="A180" s="56"/>
      <c r="B180" s="76"/>
      <c r="C180" s="56"/>
      <c r="D180" s="56"/>
      <c r="E180" s="56"/>
      <c r="F180" s="56"/>
      <c r="G180" s="56"/>
      <c r="H180" s="56"/>
      <c r="I180" s="56"/>
    </row>
    <row r="181" spans="1:9" s="57" customFormat="1" ht="12.75">
      <c r="A181" s="56"/>
      <c r="B181" s="76"/>
      <c r="C181" s="56"/>
      <c r="D181" s="56"/>
      <c r="E181" s="56"/>
      <c r="F181" s="56"/>
      <c r="G181" s="56"/>
      <c r="H181" s="56"/>
      <c r="I181" s="56"/>
    </row>
    <row r="182" spans="1:9" s="57" customFormat="1" ht="12.75">
      <c r="A182" s="56"/>
      <c r="B182" s="76"/>
      <c r="C182" s="56"/>
      <c r="D182" s="56"/>
      <c r="E182" s="56"/>
      <c r="F182" s="56"/>
      <c r="G182" s="56"/>
      <c r="H182" s="56"/>
      <c r="I182" s="56"/>
    </row>
    <row r="183" spans="1:9" s="57" customFormat="1" ht="12.75">
      <c r="A183" s="56"/>
      <c r="B183" s="76"/>
      <c r="C183" s="56"/>
      <c r="D183" s="56"/>
      <c r="E183" s="56"/>
      <c r="F183" s="56"/>
      <c r="G183" s="56"/>
      <c r="H183" s="56"/>
      <c r="I183" s="56"/>
    </row>
    <row r="184" spans="1:9" s="57" customFormat="1" ht="12.75">
      <c r="A184" s="56"/>
      <c r="B184" s="76"/>
      <c r="C184" s="56"/>
      <c r="D184" s="56"/>
      <c r="E184" s="56"/>
      <c r="F184" s="56"/>
      <c r="G184" s="56"/>
      <c r="H184" s="56"/>
      <c r="I184" s="56"/>
    </row>
    <row r="185" spans="1:9" s="57" customFormat="1" ht="12.75">
      <c r="A185" s="56"/>
      <c r="B185" s="76"/>
      <c r="C185" s="56"/>
      <c r="D185" s="56"/>
      <c r="E185" s="56"/>
      <c r="F185" s="56"/>
      <c r="G185" s="56"/>
      <c r="H185" s="56"/>
      <c r="I185" s="56"/>
    </row>
    <row r="186" spans="1:9" s="57" customFormat="1" ht="12.75">
      <c r="A186" s="56"/>
      <c r="B186" s="76"/>
      <c r="C186" s="56"/>
      <c r="D186" s="56"/>
      <c r="E186" s="56"/>
      <c r="F186" s="56"/>
      <c r="G186" s="56"/>
      <c r="H186" s="56"/>
      <c r="I186" s="56"/>
    </row>
    <row r="187" spans="1:9" s="57" customFormat="1" ht="12.75">
      <c r="A187" s="56"/>
      <c r="B187" s="76"/>
      <c r="C187" s="56"/>
      <c r="D187" s="56"/>
      <c r="E187" s="56"/>
      <c r="F187" s="56"/>
      <c r="G187" s="56"/>
      <c r="H187" s="56"/>
      <c r="I187" s="56"/>
    </row>
  </sheetData>
  <mergeCells count="4">
    <mergeCell ref="G3:I3"/>
    <mergeCell ref="A3:A4"/>
    <mergeCell ref="B3:B4"/>
    <mergeCell ref="C3:C4"/>
  </mergeCells>
  <printOptions/>
  <pageMargins left="0.59" right="0.16" top="0.17" bottom="0.22" header="0.16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46"/>
  <sheetViews>
    <sheetView showGridLines="0" workbookViewId="0" topLeftCell="A38">
      <selection activeCell="B22" sqref="B22"/>
    </sheetView>
  </sheetViews>
  <sheetFormatPr defaultColWidth="9.140625" defaultRowHeight="12.75"/>
  <cols>
    <col min="1" max="1" width="6.8515625" style="105" customWidth="1"/>
    <col min="2" max="2" width="51.28125" style="105" customWidth="1"/>
    <col min="3" max="3" width="10.8515625" style="105" customWidth="1"/>
    <col min="4" max="4" width="21.00390625" style="105" customWidth="1"/>
    <col min="5" max="6" width="9.140625" style="8" customWidth="1"/>
  </cols>
  <sheetData>
    <row r="1" spans="1:4" ht="43.5" customHeight="1">
      <c r="A1" s="123" t="s">
        <v>219</v>
      </c>
      <c r="B1" s="123"/>
      <c r="C1" s="123"/>
      <c r="D1" s="123"/>
    </row>
    <row r="2" spans="1:4" ht="15.75">
      <c r="A2" s="124" t="str">
        <f>IF(org=0,"Не определено",org)</f>
        <v>Муниципальное унитарное предприятие "Жилкомсервис", г.Сухой Лог</v>
      </c>
      <c r="B2" s="124"/>
      <c r="C2" s="124"/>
      <c r="D2" s="124"/>
    </row>
    <row r="3" spans="1:4" ht="15.75">
      <c r="A3" s="84"/>
      <c r="B3" s="114" t="s">
        <v>220</v>
      </c>
      <c r="C3" s="85"/>
      <c r="D3" s="86"/>
    </row>
    <row r="4" spans="1:4" ht="38.25" customHeight="1" thickBot="1">
      <c r="A4" s="87" t="s">
        <v>13</v>
      </c>
      <c r="B4" s="92" t="s">
        <v>126</v>
      </c>
      <c r="C4" s="92" t="s">
        <v>127</v>
      </c>
      <c r="D4" s="92" t="s">
        <v>128</v>
      </c>
    </row>
    <row r="5" spans="1:4" ht="13.5" thickTop="1">
      <c r="A5" s="88" t="s">
        <v>129</v>
      </c>
      <c r="B5" s="89" t="s">
        <v>130</v>
      </c>
      <c r="C5" s="89" t="s">
        <v>131</v>
      </c>
      <c r="D5" s="90" t="s">
        <v>132</v>
      </c>
    </row>
    <row r="6" spans="1:4" ht="24.75" customHeight="1">
      <c r="A6" s="91" t="s">
        <v>129</v>
      </c>
      <c r="B6" s="93" t="s">
        <v>133</v>
      </c>
      <c r="C6" s="94" t="s">
        <v>134</v>
      </c>
      <c r="D6" s="106">
        <f>SUM(D7:D7)</f>
        <v>9749.7</v>
      </c>
    </row>
    <row r="7" spans="1:4" ht="14.25">
      <c r="A7" s="110" t="s">
        <v>135</v>
      </c>
      <c r="B7" s="111" t="s">
        <v>136</v>
      </c>
      <c r="C7" s="112" t="s">
        <v>134</v>
      </c>
      <c r="D7" s="113">
        <v>9749.7</v>
      </c>
    </row>
    <row r="8" spans="1:4" ht="27.75" customHeight="1">
      <c r="A8" s="91" t="s">
        <v>130</v>
      </c>
      <c r="B8" s="93" t="s">
        <v>137</v>
      </c>
      <c r="C8" s="94" t="s">
        <v>134</v>
      </c>
      <c r="D8" s="106">
        <f>SUM(D9:D13)+SUM(D16:D22)+D25+D28+D30+D32</f>
        <v>11363.400000000001</v>
      </c>
    </row>
    <row r="9" spans="1:4" ht="23.25" customHeight="1">
      <c r="A9" s="91" t="s">
        <v>138</v>
      </c>
      <c r="B9" s="93" t="s">
        <v>139</v>
      </c>
      <c r="C9" s="94" t="s">
        <v>134</v>
      </c>
      <c r="D9" s="107">
        <v>7107.6</v>
      </c>
    </row>
    <row r="10" spans="1:4" ht="36.75" customHeight="1">
      <c r="A10" s="91" t="s">
        <v>140</v>
      </c>
      <c r="B10" s="98" t="s">
        <v>141</v>
      </c>
      <c r="C10" s="94" t="s">
        <v>134</v>
      </c>
      <c r="D10" s="107"/>
    </row>
    <row r="11" spans="1:4" ht="25.5" customHeight="1">
      <c r="A11" s="91" t="s">
        <v>142</v>
      </c>
      <c r="B11" s="93" t="s">
        <v>143</v>
      </c>
      <c r="C11" s="94" t="s">
        <v>134</v>
      </c>
      <c r="D11" s="107">
        <v>4255.8</v>
      </c>
    </row>
    <row r="12" spans="1:4" ht="34.5" customHeight="1">
      <c r="A12" s="91" t="s">
        <v>144</v>
      </c>
      <c r="B12" s="98" t="s">
        <v>145</v>
      </c>
      <c r="C12" s="94" t="s">
        <v>134</v>
      </c>
      <c r="D12" s="107"/>
    </row>
    <row r="13" spans="1:4" ht="24.75" customHeight="1">
      <c r="A13" s="91" t="s">
        <v>146</v>
      </c>
      <c r="B13" s="93" t="s">
        <v>147</v>
      </c>
      <c r="C13" s="94" t="s">
        <v>134</v>
      </c>
      <c r="D13" s="97"/>
    </row>
    <row r="14" spans="1:4" ht="19.5" customHeight="1" hidden="1">
      <c r="A14" s="91" t="s">
        <v>148</v>
      </c>
      <c r="B14" s="93" t="s">
        <v>149</v>
      </c>
      <c r="C14" s="94" t="s">
        <v>150</v>
      </c>
      <c r="D14" s="97"/>
    </row>
    <row r="15" spans="1:4" ht="20.25" customHeight="1" hidden="1">
      <c r="A15" s="91" t="s">
        <v>151</v>
      </c>
      <c r="B15" s="93" t="s">
        <v>152</v>
      </c>
      <c r="C15" s="94" t="s">
        <v>153</v>
      </c>
      <c r="D15" s="99"/>
    </row>
    <row r="16" spans="1:4" ht="23.25" customHeight="1">
      <c r="A16" s="91" t="s">
        <v>154</v>
      </c>
      <c r="B16" s="93" t="s">
        <v>155</v>
      </c>
      <c r="C16" s="94" t="s">
        <v>134</v>
      </c>
      <c r="D16" s="97"/>
    </row>
    <row r="17" spans="1:4" ht="25.5" customHeight="1">
      <c r="A17" s="91" t="s">
        <v>156</v>
      </c>
      <c r="B17" s="93" t="s">
        <v>157</v>
      </c>
      <c r="C17" s="94" t="s">
        <v>134</v>
      </c>
      <c r="D17" s="97"/>
    </row>
    <row r="18" spans="1:4" ht="24.75" customHeight="1">
      <c r="A18" s="91" t="s">
        <v>158</v>
      </c>
      <c r="B18" s="93" t="s">
        <v>159</v>
      </c>
      <c r="C18" s="94" t="s">
        <v>134</v>
      </c>
      <c r="D18" s="97"/>
    </row>
    <row r="19" spans="1:4" ht="24.75" customHeight="1">
      <c r="A19" s="91" t="s">
        <v>160</v>
      </c>
      <c r="B19" s="93" t="s">
        <v>161</v>
      </c>
      <c r="C19" s="94" t="s">
        <v>134</v>
      </c>
      <c r="D19" s="97"/>
    </row>
    <row r="20" spans="1:4" ht="19.5" customHeight="1">
      <c r="A20" s="91" t="s">
        <v>162</v>
      </c>
      <c r="B20" s="93" t="s">
        <v>163</v>
      </c>
      <c r="C20" s="94" t="s">
        <v>134</v>
      </c>
      <c r="D20" s="97"/>
    </row>
    <row r="21" spans="1:4" ht="24.75" customHeight="1">
      <c r="A21" s="91" t="s">
        <v>164</v>
      </c>
      <c r="B21" s="93" t="s">
        <v>165</v>
      </c>
      <c r="C21" s="94" t="s">
        <v>134</v>
      </c>
      <c r="D21" s="97"/>
    </row>
    <row r="22" spans="1:4" ht="19.5" customHeight="1">
      <c r="A22" s="91" t="s">
        <v>166</v>
      </c>
      <c r="B22" s="98" t="s">
        <v>167</v>
      </c>
      <c r="C22" s="94" t="s">
        <v>134</v>
      </c>
      <c r="D22" s="97"/>
    </row>
    <row r="23" spans="1:4" ht="20.25" customHeight="1" hidden="1">
      <c r="A23" s="91" t="s">
        <v>168</v>
      </c>
      <c r="B23" s="93" t="s">
        <v>169</v>
      </c>
      <c r="C23" s="94" t="s">
        <v>134</v>
      </c>
      <c r="D23" s="97"/>
    </row>
    <row r="24" spans="1:4" ht="22.5" customHeight="1" hidden="1">
      <c r="A24" s="91" t="s">
        <v>170</v>
      </c>
      <c r="B24" s="93" t="s">
        <v>171</v>
      </c>
      <c r="C24" s="94" t="s">
        <v>134</v>
      </c>
      <c r="D24" s="97"/>
    </row>
    <row r="25" spans="1:4" ht="19.5" customHeight="1">
      <c r="A25" s="91" t="s">
        <v>172</v>
      </c>
      <c r="B25" s="93" t="s">
        <v>173</v>
      </c>
      <c r="C25" s="94" t="s">
        <v>134</v>
      </c>
      <c r="D25" s="97"/>
    </row>
    <row r="26" spans="1:4" ht="20.25" customHeight="1" hidden="1">
      <c r="A26" s="91" t="s">
        <v>174</v>
      </c>
      <c r="B26" s="93" t="s">
        <v>169</v>
      </c>
      <c r="C26" s="94" t="s">
        <v>134</v>
      </c>
      <c r="D26" s="97"/>
    </row>
    <row r="27" spans="1:4" ht="15.75" customHeight="1" hidden="1">
      <c r="A27" s="91" t="s">
        <v>175</v>
      </c>
      <c r="B27" s="93" t="s">
        <v>171</v>
      </c>
      <c r="C27" s="94" t="s">
        <v>134</v>
      </c>
      <c r="D27" s="97"/>
    </row>
    <row r="28" spans="1:4" ht="27" customHeight="1">
      <c r="A28" s="91" t="s">
        <v>176</v>
      </c>
      <c r="B28" s="93" t="s">
        <v>177</v>
      </c>
      <c r="C28" s="94" t="s">
        <v>134</v>
      </c>
      <c r="D28" s="97"/>
    </row>
    <row r="29" spans="1:4" ht="51.75" customHeight="1" hidden="1">
      <c r="A29" s="91" t="s">
        <v>178</v>
      </c>
      <c r="B29" s="93" t="s">
        <v>179</v>
      </c>
      <c r="C29" s="94" t="s">
        <v>180</v>
      </c>
      <c r="D29" s="100"/>
    </row>
    <row r="30" spans="1:4" ht="39" customHeight="1">
      <c r="A30" s="91" t="s">
        <v>181</v>
      </c>
      <c r="B30" s="93" t="s">
        <v>182</v>
      </c>
      <c r="C30" s="94" t="s">
        <v>134</v>
      </c>
      <c r="D30" s="97"/>
    </row>
    <row r="31" spans="1:4" ht="49.5" customHeight="1" hidden="1">
      <c r="A31" s="91" t="s">
        <v>183</v>
      </c>
      <c r="B31" s="93" t="s">
        <v>179</v>
      </c>
      <c r="C31" s="94" t="s">
        <v>180</v>
      </c>
      <c r="D31" s="100"/>
    </row>
    <row r="32" spans="1:4" ht="60.75" customHeight="1">
      <c r="A32" s="91" t="s">
        <v>184</v>
      </c>
      <c r="B32" s="93" t="s">
        <v>185</v>
      </c>
      <c r="C32" s="94" t="s">
        <v>134</v>
      </c>
      <c r="D32" s="95"/>
    </row>
    <row r="33" spans="1:4" ht="12.75" hidden="1">
      <c r="A33" s="91" t="s">
        <v>186</v>
      </c>
      <c r="B33" s="101"/>
      <c r="C33" s="102"/>
      <c r="D33" s="102"/>
    </row>
    <row r="34" spans="1:4" ht="25.5">
      <c r="A34" s="91" t="s">
        <v>131</v>
      </c>
      <c r="B34" s="93" t="s">
        <v>187</v>
      </c>
      <c r="C34" s="94" t="s">
        <v>134</v>
      </c>
      <c r="D34" s="97"/>
    </row>
    <row r="35" spans="1:4" ht="36.75" customHeight="1">
      <c r="A35" s="91" t="s">
        <v>188</v>
      </c>
      <c r="B35" s="93" t="s">
        <v>189</v>
      </c>
      <c r="C35" s="94" t="s">
        <v>134</v>
      </c>
      <c r="D35" s="97"/>
    </row>
    <row r="36" spans="1:4" ht="37.5" customHeight="1">
      <c r="A36" s="91" t="s">
        <v>132</v>
      </c>
      <c r="B36" s="93" t="s">
        <v>190</v>
      </c>
      <c r="C36" s="94" t="s">
        <v>134</v>
      </c>
      <c r="D36" s="97"/>
    </row>
    <row r="37" spans="1:4" ht="20.25" customHeight="1">
      <c r="A37" s="91" t="s">
        <v>191</v>
      </c>
      <c r="B37" s="93" t="s">
        <v>192</v>
      </c>
      <c r="C37" s="94" t="s">
        <v>134</v>
      </c>
      <c r="D37" s="97"/>
    </row>
    <row r="38" spans="1:4" ht="15.75" customHeight="1">
      <c r="A38" s="91" t="s">
        <v>193</v>
      </c>
      <c r="B38" s="93" t="s">
        <v>194</v>
      </c>
      <c r="C38" s="94" t="s">
        <v>134</v>
      </c>
      <c r="D38" s="97"/>
    </row>
    <row r="39" spans="1:4" ht="30" customHeight="1">
      <c r="A39" s="91" t="s">
        <v>195</v>
      </c>
      <c r="B39" s="93" t="s">
        <v>196</v>
      </c>
      <c r="C39" s="94" t="s">
        <v>134</v>
      </c>
      <c r="D39" s="107" t="e">
        <f>D7-List02_p3</f>
        <v>#REF!</v>
      </c>
    </row>
    <row r="40" spans="1:4" ht="27" customHeight="1">
      <c r="A40" s="91" t="s">
        <v>197</v>
      </c>
      <c r="B40" s="93" t="s">
        <v>198</v>
      </c>
      <c r="C40" s="94" t="s">
        <v>180</v>
      </c>
      <c r="D40" s="103" t="s">
        <v>199</v>
      </c>
    </row>
    <row r="41" spans="1:4" ht="26.25" customHeight="1">
      <c r="A41" s="91" t="s">
        <v>200</v>
      </c>
      <c r="B41" s="93" t="s">
        <v>201</v>
      </c>
      <c r="C41" s="94" t="s">
        <v>202</v>
      </c>
      <c r="D41" s="107">
        <v>100.61</v>
      </c>
    </row>
    <row r="42" spans="1:4" ht="37.5" customHeight="1">
      <c r="A42" s="91" t="s">
        <v>203</v>
      </c>
      <c r="B42" s="93" t="s">
        <v>204</v>
      </c>
      <c r="C42" s="94" t="s">
        <v>202</v>
      </c>
      <c r="D42" s="108"/>
    </row>
    <row r="43" spans="1:4" ht="27.75" customHeight="1">
      <c r="A43" s="91" t="s">
        <v>205</v>
      </c>
      <c r="B43" s="93" t="s">
        <v>206</v>
      </c>
      <c r="C43" s="104" t="s">
        <v>207</v>
      </c>
      <c r="D43" s="109">
        <v>6.98646</v>
      </c>
    </row>
    <row r="44" spans="1:4" ht="36.75" customHeight="1">
      <c r="A44" s="91" t="s">
        <v>208</v>
      </c>
      <c r="B44" s="93" t="s">
        <v>209</v>
      </c>
      <c r="C44" s="94" t="s">
        <v>207</v>
      </c>
      <c r="D44" s="99"/>
    </row>
    <row r="45" spans="1:4" ht="20.25" customHeight="1">
      <c r="A45" s="91" t="s">
        <v>210</v>
      </c>
      <c r="B45" s="93" t="s">
        <v>211</v>
      </c>
      <c r="C45" s="94" t="s">
        <v>100</v>
      </c>
      <c r="D45" s="97"/>
    </row>
    <row r="46" spans="1:4" ht="54" customHeight="1">
      <c r="A46" s="91" t="s">
        <v>212</v>
      </c>
      <c r="B46" s="93" t="s">
        <v>213</v>
      </c>
      <c r="C46" s="94" t="s">
        <v>180</v>
      </c>
      <c r="D46" s="96" t="s">
        <v>218</v>
      </c>
    </row>
  </sheetData>
  <mergeCells count="2">
    <mergeCell ref="A1:D1"/>
    <mergeCell ref="A2:D2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D46 B7">
      <formula1>900</formula1>
    </dataValidation>
    <dataValidation type="decimal" allowBlank="1" showErrorMessage="1" errorTitle="Ошибка" error="Допускается ввод только неотрицательных чисел!" sqref="D41:D44 D34:D35 D38 D30 D9:D28 D7">
      <formula1>0</formula1>
      <formula2>9.99999999999999E+23</formula2>
    </dataValidation>
    <dataValidation type="decimal" allowBlank="1" showErrorMessage="1" errorTitle="Ошибка" error="Допускается ввод от 0 до 100%!" sqref="D45">
      <formula1>0</formula1>
      <formula2>100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D40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C43">
      <formula1>unit_2_for_List02</formula1>
    </dataValidation>
    <dataValidation type="decimal" allowBlank="1" showErrorMessage="1" errorTitle="Ошибка" error="Допускается ввод только действительных чисел!" sqref="D36:D37 D39">
      <formula1>-99999999999999900000000000000000000000</formula1>
      <formula2>9.99999999999999E+37</formula2>
    </dataValidation>
  </dataValidations>
  <hyperlinks>
    <hyperlink ref="D40" location="'Показатели (факт)'!$G$47" tooltip="Кликните по гиперссылке, чтобы перейти на сайт организации или отредактировать её" display="www.goslog.ru/city/folder/page3.php"/>
  </hyperlinks>
  <printOptions/>
  <pageMargins left="0.75" right="0.25" top="0.19" bottom="0.24" header="0.16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2014-05-05T10:29:23Z</cp:lastPrinted>
  <dcterms:created xsi:type="dcterms:W3CDTF">1996-10-08T23:32:33Z</dcterms:created>
  <dcterms:modified xsi:type="dcterms:W3CDTF">2014-05-05T10:29:29Z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